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30" activeTab="0"/>
  </bookViews>
  <sheets>
    <sheet name="Sheet1" sheetId="1" r:id="rId1"/>
  </sheets>
  <definedNames>
    <definedName name="_xlnm.Print_Titles" localSheetId="0">'Sheet1'!$1:$2</definedName>
  </definedNames>
  <calcPr calcMode="manual" fullCalcOnLoad="1"/>
</workbook>
</file>

<file path=xl/sharedStrings.xml><?xml version="1.0" encoding="utf-8"?>
<sst xmlns="http://schemas.openxmlformats.org/spreadsheetml/2006/main" count="467" uniqueCount="90">
  <si>
    <t>Date</t>
  </si>
  <si>
    <t>Weather</t>
  </si>
  <si>
    <t>Adversities</t>
  </si>
  <si>
    <t>volume used (ml)</t>
  </si>
  <si>
    <t>non-fecal coliform/ 100ml of water</t>
  </si>
  <si>
    <t>Fecal Coliform/100ml of water</t>
  </si>
  <si>
    <t>Total Coliform Number</t>
  </si>
  <si>
    <t>B</t>
  </si>
  <si>
    <t>Site</t>
  </si>
  <si>
    <t>Notes</t>
  </si>
  <si>
    <t>pink counts (non-fecal)/5 ml</t>
  </si>
  <si>
    <t>purple/blue counts (fecal)/5 ml</t>
  </si>
  <si>
    <t>Overcast</t>
  </si>
  <si>
    <t>P</t>
  </si>
  <si>
    <t>Monthly</t>
  </si>
  <si>
    <t xml:space="preserve">  B</t>
  </si>
  <si>
    <t>Repeat Measurement</t>
  </si>
  <si>
    <t>Cloudy/Sun</t>
  </si>
  <si>
    <t>See notes</t>
  </si>
  <si>
    <t>1 boat, several kids swimming, 2 men fishing</t>
  </si>
  <si>
    <t>89 F; kids swimming</t>
  </si>
  <si>
    <t>Clear</t>
  </si>
  <si>
    <t>Sample left at ambient T until 4:30 PM on 8/26/07</t>
  </si>
  <si>
    <t>Repeat meansurement</t>
  </si>
  <si>
    <t>Most of sample frozen</t>
  </si>
  <si>
    <t>Drizzle</t>
  </si>
  <si>
    <t>No sample</t>
  </si>
  <si>
    <t>Rained ~2" in the last four days</t>
  </si>
  <si>
    <t>P,B,N</t>
  </si>
  <si>
    <t>Rained 1" earlier this afternoon; two boats coming out</t>
  </si>
  <si>
    <t>Rained less than 0.1"</t>
  </si>
  <si>
    <t>No activity; low tide</t>
  </si>
  <si>
    <t>Repeat measurement</t>
  </si>
  <si>
    <t>Dogs and two adults at landing</t>
  </si>
  <si>
    <t>Rained 1.0" on Friday night</t>
  </si>
  <si>
    <t>Kermit Smyth</t>
  </si>
  <si>
    <t>clear</t>
  </si>
  <si>
    <t>Rain #1</t>
  </si>
  <si>
    <t>p, w</t>
  </si>
  <si>
    <t>Rain #2</t>
  </si>
  <si>
    <t>w</t>
  </si>
  <si>
    <t>overcast</t>
  </si>
  <si>
    <t>p</t>
  </si>
  <si>
    <t>Rain #3</t>
  </si>
  <si>
    <t>p, b</t>
  </si>
  <si>
    <t>Rain #4</t>
  </si>
  <si>
    <t>Rain #5</t>
  </si>
  <si>
    <t>Judith Hunnewell</t>
  </si>
  <si>
    <t>downpour</t>
  </si>
  <si>
    <t>Tamara Whitmore</t>
  </si>
  <si>
    <t>n</t>
  </si>
  <si>
    <t>p, n</t>
  </si>
  <si>
    <t>b, n</t>
  </si>
  <si>
    <t>p, n, w</t>
  </si>
  <si>
    <t>p,n</t>
  </si>
  <si>
    <t>n,p</t>
  </si>
  <si>
    <t>rain event</t>
  </si>
  <si>
    <t>Andro- Bay Bridge</t>
  </si>
  <si>
    <t>Andro- Pejepscot</t>
  </si>
  <si>
    <t>Andro- Water Street</t>
  </si>
  <si>
    <t>Ed Friedman</t>
  </si>
  <si>
    <t>Margaret Soulman</t>
  </si>
  <si>
    <t>Adversity Key</t>
  </si>
  <si>
    <t>P = precip during the two days prior to sampling</t>
  </si>
  <si>
    <t>B= 2 or more boats</t>
  </si>
  <si>
    <t>N=nonpoint in form of flowing streams, stormwater or overland flow</t>
  </si>
  <si>
    <t>W= wildlife or waterfowl [10 or more], domestic or wild animals.</t>
  </si>
  <si>
    <t>Geometric Mean- Rain Event</t>
  </si>
  <si>
    <t>Geometric Mean - All</t>
  </si>
  <si>
    <t>Geometric Mean - Non Rain Event</t>
  </si>
  <si>
    <t>Zero Counts: When no colonies were present, for the purpose of calculating geometric mean, we have substituted 1 for 0</t>
  </si>
  <si>
    <t>Monitor</t>
  </si>
  <si>
    <t>Sample Type1</t>
  </si>
  <si>
    <t>Lab2</t>
  </si>
  <si>
    <r>
      <t xml:space="preserve">1) </t>
    </r>
    <r>
      <rPr>
        <b/>
        <sz val="8"/>
        <rFont val="Arial"/>
        <family val="0"/>
      </rPr>
      <t xml:space="preserve">Sample type: </t>
    </r>
    <r>
      <rPr>
        <sz val="8"/>
        <rFont val="Arial"/>
        <family val="0"/>
      </rPr>
      <t>Rain = rain event, Split = samples from the same sampling event were sent to Augusta (or Gardiner) and Brunswick labs; Rep = 2 samples were taken at the same sampling event and both were analyzed in the same lab.</t>
    </r>
  </si>
  <si>
    <r>
      <t xml:space="preserve">2) </t>
    </r>
    <r>
      <rPr>
        <b/>
        <sz val="8"/>
        <rFont val="Arial"/>
        <family val="0"/>
      </rPr>
      <t>Lab:</t>
    </r>
    <r>
      <rPr>
        <sz val="8"/>
        <rFont val="Arial"/>
        <family val="0"/>
      </rPr>
      <t xml:space="preserve"> Where fecal counts were made. B = Brunswick, A = Augusta, G = Gardiner</t>
    </r>
  </si>
  <si>
    <t>P - heavy</t>
  </si>
  <si>
    <t>Monthly/Rain #3</t>
  </si>
  <si>
    <t xml:space="preserve">          &gt; 13</t>
  </si>
  <si>
    <t>P,B</t>
  </si>
  <si>
    <t xml:space="preserve">          &gt; 29</t>
  </si>
  <si>
    <t>N</t>
  </si>
  <si>
    <t>Margaret Soulman *</t>
  </si>
  <si>
    <t>Kermit Smyth *</t>
  </si>
  <si>
    <t>Class B parameters-64/100ml/gm or 236/100ml inst.</t>
  </si>
  <si>
    <t>Rain Events [CSO's] are not considered in compliance.</t>
  </si>
  <si>
    <t>Parameters are for e coli.</t>
  </si>
  <si>
    <t>Fecal=e coli as used here.</t>
  </si>
  <si>
    <t>October 2008 anomalies-high counts</t>
  </si>
  <si>
    <t>2005-2008 FOMB Lower Andro Coliform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</si>
</sst>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4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4"/>
  <sheetViews>
    <sheetView tabSelected="1" workbookViewId="0" topLeftCell="B1">
      <pane ySplit="2" topLeftCell="BM40" activePane="bottomLeft" state="frozen"/>
      <selection pane="topLeft" activeCell="A1" sqref="A1"/>
      <selection pane="bottomLeft" activeCell="H52" sqref="H52"/>
    </sheetView>
  </sheetViews>
  <sheetFormatPr defaultColWidth="9.140625" defaultRowHeight="12.75"/>
  <cols>
    <col min="1" max="1" width="5.421875" style="0" customWidth="1"/>
    <col min="2" max="2" width="18.7109375" style="1" customWidth="1"/>
    <col min="3" max="3" width="14.421875" style="1" customWidth="1"/>
    <col min="4" max="4" width="11.00390625" style="1" customWidth="1"/>
    <col min="5" max="5" width="10.28125" style="1" customWidth="1"/>
    <col min="6" max="6" width="6.28125" style="1" customWidth="1"/>
    <col min="7" max="7" width="11.7109375" style="1" customWidth="1"/>
    <col min="8" max="8" width="8.140625" style="16" customWidth="1"/>
    <col min="9" max="9" width="7.57421875" style="1" customWidth="1"/>
    <col min="10" max="10" width="11.421875" style="1" customWidth="1"/>
    <col min="11" max="11" width="12.140625" style="16" customWidth="1"/>
    <col min="12" max="12" width="6.8515625" style="16" customWidth="1"/>
    <col min="13" max="13" width="9.421875" style="16" customWidth="1"/>
    <col min="14" max="14" width="5.8515625" style="4" customWidth="1"/>
    <col min="15" max="16384" width="11.421875" style="0" customWidth="1"/>
  </cols>
  <sheetData>
    <row r="1" ht="12.75">
      <c r="B1" s="9" t="s">
        <v>89</v>
      </c>
    </row>
    <row r="2" spans="2:15" s="22" customFormat="1" ht="63.75">
      <c r="B2" s="19" t="s">
        <v>8</v>
      </c>
      <c r="C2" s="19" t="s">
        <v>71</v>
      </c>
      <c r="D2" s="19" t="s">
        <v>0</v>
      </c>
      <c r="E2" s="19" t="s">
        <v>1</v>
      </c>
      <c r="F2" s="19" t="s">
        <v>2</v>
      </c>
      <c r="G2" s="19" t="s">
        <v>72</v>
      </c>
      <c r="H2" s="20" t="s">
        <v>3</v>
      </c>
      <c r="I2" s="19" t="s">
        <v>10</v>
      </c>
      <c r="J2" s="19" t="s">
        <v>11</v>
      </c>
      <c r="K2" s="20" t="s">
        <v>4</v>
      </c>
      <c r="L2" s="20" t="s">
        <v>5</v>
      </c>
      <c r="M2" s="20" t="s">
        <v>6</v>
      </c>
      <c r="N2" s="21" t="s">
        <v>73</v>
      </c>
      <c r="O2" s="22" t="s">
        <v>9</v>
      </c>
    </row>
    <row r="3" s="5" customFormat="1" ht="12.75">
      <c r="O3" s="8" t="s">
        <v>84</v>
      </c>
    </row>
    <row r="4" spans="1:15" s="5" customFormat="1" ht="12.75">
      <c r="A4" s="22"/>
      <c r="B4" s="8" t="s">
        <v>57</v>
      </c>
      <c r="C4" s="27"/>
      <c r="D4" s="27">
        <v>38579</v>
      </c>
      <c r="G4" s="5" t="s">
        <v>56</v>
      </c>
      <c r="H4" s="5">
        <v>5</v>
      </c>
      <c r="I4" s="5">
        <v>65</v>
      </c>
      <c r="J4" s="5">
        <v>5</v>
      </c>
      <c r="K4" s="5">
        <f>(100/H4)*I4</f>
        <v>1300</v>
      </c>
      <c r="L4" s="26">
        <f>(100/H4)*J4</f>
        <v>100</v>
      </c>
      <c r="M4" s="5">
        <f>(K4+J4)</f>
        <v>1305</v>
      </c>
      <c r="O4" s="8" t="s">
        <v>85</v>
      </c>
    </row>
    <row r="5" spans="1:15" s="5" customFormat="1" ht="12.75">
      <c r="A5" s="22"/>
      <c r="B5" s="8" t="s">
        <v>57</v>
      </c>
      <c r="C5" s="27"/>
      <c r="D5" s="27">
        <v>38594</v>
      </c>
      <c r="G5" s="5" t="s">
        <v>56</v>
      </c>
      <c r="H5" s="5">
        <v>5</v>
      </c>
      <c r="I5" s="5">
        <v>83</v>
      </c>
      <c r="J5" s="26">
        <v>7</v>
      </c>
      <c r="K5" s="5">
        <f>(100/H5)*I5</f>
        <v>1660</v>
      </c>
      <c r="L5" s="26">
        <f>(100/H5)*J5</f>
        <v>140</v>
      </c>
      <c r="M5" s="5">
        <f>(K5+J5)</f>
        <v>1667</v>
      </c>
      <c r="O5" s="8" t="s">
        <v>87</v>
      </c>
    </row>
    <row r="6" spans="1:15" s="5" customFormat="1" ht="12.75">
      <c r="A6" s="22"/>
      <c r="B6" s="8" t="s">
        <v>57</v>
      </c>
      <c r="C6" s="27"/>
      <c r="D6" s="27">
        <v>38616</v>
      </c>
      <c r="G6" s="5" t="s">
        <v>56</v>
      </c>
      <c r="H6" s="5">
        <v>5</v>
      </c>
      <c r="I6" s="5">
        <v>85</v>
      </c>
      <c r="J6" s="26">
        <v>2</v>
      </c>
      <c r="K6" s="5">
        <f>(100/H6)*I6</f>
        <v>1700</v>
      </c>
      <c r="L6" s="26">
        <f>(100/H6)*J6</f>
        <v>40</v>
      </c>
      <c r="M6" s="5">
        <f>(K6+J6)</f>
        <v>1702</v>
      </c>
      <c r="O6" s="8" t="s">
        <v>86</v>
      </c>
    </row>
    <row r="7" spans="1:15" s="5" customFormat="1" ht="12.75">
      <c r="A7" s="22"/>
      <c r="B7" s="8" t="s">
        <v>57</v>
      </c>
      <c r="C7" s="27"/>
      <c r="D7" s="27">
        <v>38635</v>
      </c>
      <c r="G7" s="5" t="s">
        <v>56</v>
      </c>
      <c r="H7" s="5">
        <v>5</v>
      </c>
      <c r="I7" s="5">
        <v>125</v>
      </c>
      <c r="J7" s="26">
        <v>17</v>
      </c>
      <c r="K7" s="5">
        <f>(100/H7)*I7</f>
        <v>2500</v>
      </c>
      <c r="L7" s="26">
        <f>(100/H7)*J7</f>
        <v>340</v>
      </c>
      <c r="M7" s="5">
        <f>(K7+J7)</f>
        <v>2517</v>
      </c>
      <c r="O7" s="8" t="s">
        <v>88</v>
      </c>
    </row>
    <row r="8" spans="1:13" s="5" customFormat="1" ht="12.75">
      <c r="A8" s="22"/>
      <c r="B8" s="8" t="s">
        <v>57</v>
      </c>
      <c r="C8" s="27"/>
      <c r="D8" s="27">
        <v>38579</v>
      </c>
      <c r="G8" s="5" t="s">
        <v>56</v>
      </c>
      <c r="H8" s="5">
        <v>5</v>
      </c>
      <c r="I8" s="5">
        <v>62</v>
      </c>
      <c r="J8" s="5">
        <v>2</v>
      </c>
      <c r="K8" s="5">
        <f>(100/H8)*I8</f>
        <v>1240</v>
      </c>
      <c r="L8" s="26">
        <f>(100/H8)*J8</f>
        <v>40</v>
      </c>
      <c r="M8" s="5">
        <f>(K8+J8)</f>
        <v>1242</v>
      </c>
    </row>
    <row r="9" spans="1:13" s="5" customFormat="1" ht="12.75">
      <c r="A9" s="22"/>
      <c r="B9" s="8" t="s">
        <v>67</v>
      </c>
      <c r="C9" s="27"/>
      <c r="D9" s="27"/>
      <c r="I9" s="5">
        <f>GEOMEAN(I4:I8)</f>
        <v>81.30971062523736</v>
      </c>
      <c r="J9" s="5">
        <f>GEOMEAN(J4:J8)</f>
        <v>4.734949935665794</v>
      </c>
      <c r="K9" s="5">
        <f>GEOMEAN(K4:K8)</f>
        <v>1626.1942125047478</v>
      </c>
      <c r="L9" s="53">
        <f>GEOMEAN(L4:L8)</f>
        <v>94.69899871331596</v>
      </c>
      <c r="M9" s="5">
        <f>GEOMEAN(M4:M8)</f>
        <v>1631.9321401252337</v>
      </c>
    </row>
    <row r="10" spans="1:12" s="5" customFormat="1" ht="12.75">
      <c r="A10" s="22"/>
      <c r="B10" s="8"/>
      <c r="C10" s="27"/>
      <c r="D10" s="27"/>
      <c r="L10" s="26"/>
    </row>
    <row r="11" spans="1:12" s="5" customFormat="1" ht="12.75">
      <c r="A11" s="22"/>
      <c r="B11" s="8"/>
      <c r="C11" s="27"/>
      <c r="D11" s="27"/>
      <c r="L11" s="26"/>
    </row>
    <row r="12" spans="1:14" s="5" customFormat="1" ht="12.75">
      <c r="A12" s="22"/>
      <c r="B12" s="8" t="s">
        <v>57</v>
      </c>
      <c r="C12" s="5" t="s">
        <v>35</v>
      </c>
      <c r="D12" s="27">
        <v>38837</v>
      </c>
      <c r="E12" s="5" t="s">
        <v>36</v>
      </c>
      <c r="G12" s="5" t="s">
        <v>14</v>
      </c>
      <c r="H12" s="5">
        <v>5</v>
      </c>
      <c r="I12" s="5">
        <v>50</v>
      </c>
      <c r="J12" s="5">
        <v>0</v>
      </c>
      <c r="K12" s="5">
        <f aca="true" t="shared" si="0" ref="K12:K18">(100/H12)*I12</f>
        <v>1000</v>
      </c>
      <c r="L12" s="5">
        <v>1</v>
      </c>
      <c r="M12" s="5">
        <f aca="true" t="shared" si="1" ref="M12:M18">(K12+L12)</f>
        <v>1001</v>
      </c>
      <c r="N12" s="5" t="s">
        <v>7</v>
      </c>
    </row>
    <row r="13" spans="1:14" s="30" customFormat="1" ht="12.75">
      <c r="A13" s="22"/>
      <c r="B13" s="29" t="s">
        <v>57</v>
      </c>
      <c r="C13" s="30" t="s">
        <v>35</v>
      </c>
      <c r="D13" s="31">
        <v>38842</v>
      </c>
      <c r="E13" s="30" t="s">
        <v>36</v>
      </c>
      <c r="G13" s="30" t="s">
        <v>37</v>
      </c>
      <c r="H13" s="30">
        <v>5</v>
      </c>
      <c r="I13" s="30">
        <v>95</v>
      </c>
      <c r="J13" s="30">
        <v>2</v>
      </c>
      <c r="K13" s="30">
        <f t="shared" si="0"/>
        <v>1900</v>
      </c>
      <c r="L13" s="30">
        <f aca="true" t="shared" si="2" ref="L13:L18">(100/H13)*J13</f>
        <v>40</v>
      </c>
      <c r="M13" s="30">
        <f t="shared" si="1"/>
        <v>1940</v>
      </c>
      <c r="N13" s="30" t="s">
        <v>7</v>
      </c>
    </row>
    <row r="14" spans="1:14" s="30" customFormat="1" ht="12.75">
      <c r="A14" s="22"/>
      <c r="B14" s="29" t="s">
        <v>57</v>
      </c>
      <c r="C14" s="30" t="s">
        <v>35</v>
      </c>
      <c r="D14" s="31">
        <v>38854</v>
      </c>
      <c r="E14" s="30" t="s">
        <v>36</v>
      </c>
      <c r="F14" s="30" t="s">
        <v>38</v>
      </c>
      <c r="G14" s="30" t="s">
        <v>39</v>
      </c>
      <c r="H14" s="30">
        <v>5</v>
      </c>
      <c r="I14" s="30">
        <v>109</v>
      </c>
      <c r="J14" s="30">
        <v>3</v>
      </c>
      <c r="K14" s="30">
        <f t="shared" si="0"/>
        <v>2180</v>
      </c>
      <c r="L14" s="30">
        <f t="shared" si="2"/>
        <v>60</v>
      </c>
      <c r="M14" s="30">
        <f t="shared" si="1"/>
        <v>2240</v>
      </c>
      <c r="N14" s="30" t="s">
        <v>7</v>
      </c>
    </row>
    <row r="15" spans="1:14" s="5" customFormat="1" ht="12.75">
      <c r="A15" s="22"/>
      <c r="B15" s="8" t="s">
        <v>57</v>
      </c>
      <c r="C15" s="5" t="s">
        <v>35</v>
      </c>
      <c r="D15" s="27">
        <v>38866</v>
      </c>
      <c r="E15" s="5" t="s">
        <v>36</v>
      </c>
      <c r="F15" s="5" t="s">
        <v>40</v>
      </c>
      <c r="G15" s="5" t="s">
        <v>14</v>
      </c>
      <c r="H15" s="5">
        <v>5</v>
      </c>
      <c r="I15" s="5">
        <v>14</v>
      </c>
      <c r="J15" s="5">
        <v>0</v>
      </c>
      <c r="K15" s="5">
        <f t="shared" si="0"/>
        <v>280</v>
      </c>
      <c r="L15" s="5">
        <v>1</v>
      </c>
      <c r="M15" s="5">
        <f t="shared" si="1"/>
        <v>281</v>
      </c>
      <c r="N15" s="5" t="s">
        <v>7</v>
      </c>
    </row>
    <row r="16" spans="1:14" s="30" customFormat="1" ht="12.75">
      <c r="A16" s="22"/>
      <c r="B16" s="29" t="s">
        <v>57</v>
      </c>
      <c r="C16" s="30" t="s">
        <v>35</v>
      </c>
      <c r="D16" s="31">
        <v>38872</v>
      </c>
      <c r="E16" s="30" t="s">
        <v>41</v>
      </c>
      <c r="F16" s="30" t="s">
        <v>42</v>
      </c>
      <c r="G16" s="30" t="s">
        <v>43</v>
      </c>
      <c r="H16" s="30">
        <v>5</v>
      </c>
      <c r="I16" s="30">
        <v>27</v>
      </c>
      <c r="J16" s="30">
        <v>3</v>
      </c>
      <c r="K16" s="30">
        <f t="shared" si="0"/>
        <v>540</v>
      </c>
      <c r="L16" s="30">
        <f t="shared" si="2"/>
        <v>60</v>
      </c>
      <c r="M16" s="30">
        <f t="shared" si="1"/>
        <v>600</v>
      </c>
      <c r="N16" s="30" t="s">
        <v>7</v>
      </c>
    </row>
    <row r="17" spans="1:14" s="30" customFormat="1" ht="12.75">
      <c r="A17" s="22"/>
      <c r="B17" s="29" t="s">
        <v>57</v>
      </c>
      <c r="C17" s="30" t="s">
        <v>35</v>
      </c>
      <c r="D17" s="31">
        <v>38893</v>
      </c>
      <c r="E17" s="30" t="s">
        <v>41</v>
      </c>
      <c r="F17" s="30" t="s">
        <v>42</v>
      </c>
      <c r="G17" s="30" t="s">
        <v>14</v>
      </c>
      <c r="H17" s="30">
        <v>5</v>
      </c>
      <c r="I17" s="30">
        <v>126</v>
      </c>
      <c r="J17" s="30">
        <v>2</v>
      </c>
      <c r="K17" s="30">
        <f t="shared" si="0"/>
        <v>2520</v>
      </c>
      <c r="L17" s="30">
        <f t="shared" si="2"/>
        <v>40</v>
      </c>
      <c r="M17" s="30">
        <f t="shared" si="1"/>
        <v>2560</v>
      </c>
      <c r="N17" s="30" t="s">
        <v>7</v>
      </c>
    </row>
    <row r="18" spans="1:14" s="30" customFormat="1" ht="12.75">
      <c r="A18" s="22"/>
      <c r="B18" s="29" t="s">
        <v>57</v>
      </c>
      <c r="C18" s="30" t="s">
        <v>35</v>
      </c>
      <c r="D18" s="31">
        <v>38928</v>
      </c>
      <c r="E18" s="30" t="s">
        <v>36</v>
      </c>
      <c r="F18" s="30" t="s">
        <v>44</v>
      </c>
      <c r="G18" s="30" t="s">
        <v>14</v>
      </c>
      <c r="H18" s="30">
        <v>5</v>
      </c>
      <c r="I18" s="30">
        <v>118</v>
      </c>
      <c r="J18" s="30">
        <v>8</v>
      </c>
      <c r="K18" s="30">
        <f t="shared" si="0"/>
        <v>2360</v>
      </c>
      <c r="L18" s="30">
        <f t="shared" si="2"/>
        <v>160</v>
      </c>
      <c r="M18" s="30">
        <f t="shared" si="1"/>
        <v>2520</v>
      </c>
      <c r="N18" s="30" t="s">
        <v>7</v>
      </c>
    </row>
    <row r="19" spans="1:14" s="30" customFormat="1" ht="12.75">
      <c r="A19" s="22"/>
      <c r="B19" s="29" t="s">
        <v>57</v>
      </c>
      <c r="C19" s="30" t="s">
        <v>35</v>
      </c>
      <c r="D19" s="32">
        <v>38956</v>
      </c>
      <c r="E19" s="33" t="s">
        <v>12</v>
      </c>
      <c r="F19" s="33"/>
      <c r="G19" s="33" t="s">
        <v>14</v>
      </c>
      <c r="H19" s="33">
        <v>5</v>
      </c>
      <c r="I19" s="33">
        <v>33</v>
      </c>
      <c r="J19" s="33">
        <v>0</v>
      </c>
      <c r="K19" s="33">
        <v>660</v>
      </c>
      <c r="L19" s="33">
        <v>1</v>
      </c>
      <c r="M19" s="33">
        <v>660</v>
      </c>
      <c r="N19" s="33" t="s">
        <v>7</v>
      </c>
    </row>
    <row r="20" spans="1:14" s="30" customFormat="1" ht="12.75">
      <c r="A20" s="22"/>
      <c r="B20" s="29" t="s">
        <v>57</v>
      </c>
      <c r="C20" s="30" t="s">
        <v>35</v>
      </c>
      <c r="D20" s="32">
        <v>38956</v>
      </c>
      <c r="E20" s="33" t="s">
        <v>12</v>
      </c>
      <c r="F20" s="33"/>
      <c r="G20" s="33" t="s">
        <v>14</v>
      </c>
      <c r="H20" s="33">
        <v>5</v>
      </c>
      <c r="I20" s="33">
        <v>27</v>
      </c>
      <c r="J20" s="33">
        <v>0</v>
      </c>
      <c r="K20" s="33">
        <v>540</v>
      </c>
      <c r="L20" s="33">
        <v>1</v>
      </c>
      <c r="M20" s="33">
        <v>540</v>
      </c>
      <c r="N20" s="33" t="s">
        <v>7</v>
      </c>
    </row>
    <row r="21" spans="1:14" s="30" customFormat="1" ht="12.75">
      <c r="A21" s="22"/>
      <c r="B21" s="29" t="s">
        <v>57</v>
      </c>
      <c r="C21" s="30" t="s">
        <v>35</v>
      </c>
      <c r="D21" s="32">
        <v>38981</v>
      </c>
      <c r="E21" s="33" t="s">
        <v>21</v>
      </c>
      <c r="F21" s="33" t="s">
        <v>42</v>
      </c>
      <c r="G21" s="33" t="s">
        <v>45</v>
      </c>
      <c r="H21" s="33">
        <v>5</v>
      </c>
      <c r="I21" s="33">
        <v>55</v>
      </c>
      <c r="J21" s="33">
        <v>1</v>
      </c>
      <c r="K21" s="33">
        <v>1100</v>
      </c>
      <c r="L21" s="33">
        <v>20</v>
      </c>
      <c r="M21" s="33">
        <v>1120</v>
      </c>
      <c r="N21" s="33" t="s">
        <v>7</v>
      </c>
    </row>
    <row r="22" spans="1:14" s="30" customFormat="1" ht="12.75">
      <c r="A22" s="22"/>
      <c r="B22" s="29" t="s">
        <v>57</v>
      </c>
      <c r="C22" s="30" t="s">
        <v>35</v>
      </c>
      <c r="D22" s="32">
        <v>39019</v>
      </c>
      <c r="E22" s="33" t="s">
        <v>21</v>
      </c>
      <c r="F22" s="33" t="s">
        <v>42</v>
      </c>
      <c r="G22" s="33" t="s">
        <v>46</v>
      </c>
      <c r="H22" s="33">
        <v>5</v>
      </c>
      <c r="I22" s="33">
        <v>254</v>
      </c>
      <c r="J22" s="33">
        <v>23</v>
      </c>
      <c r="K22" s="33">
        <v>5080</v>
      </c>
      <c r="L22" s="33">
        <v>460</v>
      </c>
      <c r="M22" s="33">
        <v>5540</v>
      </c>
      <c r="N22" s="33" t="s">
        <v>7</v>
      </c>
    </row>
    <row r="23" spans="1:14" s="30" customFormat="1" ht="12.75">
      <c r="A23" s="22"/>
      <c r="B23" s="29" t="s">
        <v>68</v>
      </c>
      <c r="D23" s="32"/>
      <c r="E23" s="33"/>
      <c r="F23" s="33"/>
      <c r="G23" s="33"/>
      <c r="H23" s="33"/>
      <c r="I23" s="33"/>
      <c r="J23" s="33"/>
      <c r="K23" s="33">
        <f>GEOMEAN(K12:K22)</f>
        <v>1199.8178539968483</v>
      </c>
      <c r="L23" s="52">
        <f>GEOMEAN(L12:L22)</f>
        <v>14.972790706461705</v>
      </c>
      <c r="M23" s="33">
        <f>GEOMEAN(M12:M22)</f>
        <v>1237.9275174098882</v>
      </c>
      <c r="N23" s="33"/>
    </row>
    <row r="24" spans="1:14" s="30" customFormat="1" ht="12.75">
      <c r="A24" s="22"/>
      <c r="B24" s="29" t="s">
        <v>69</v>
      </c>
      <c r="D24" s="32"/>
      <c r="E24" s="33"/>
      <c r="F24" s="33"/>
      <c r="G24" s="33"/>
      <c r="H24" s="33"/>
      <c r="I24" s="33"/>
      <c r="J24" s="33"/>
      <c r="K24" s="33">
        <f>GEOMEAN(K12,K15,K17,K18,K19,K20)</f>
        <v>916.7157895981527</v>
      </c>
      <c r="L24" s="52">
        <f>GEOMEAN(L12,L15,L17,L18,L19,L20)</f>
        <v>4.308869380063766</v>
      </c>
      <c r="M24" s="33">
        <f>GEOMEAN(M12,M15,M17,M18,M19,M20)</f>
        <v>929.9360839665458</v>
      </c>
      <c r="N24" s="33"/>
    </row>
    <row r="25" spans="1:14" s="30" customFormat="1" ht="12.75">
      <c r="A25" s="22"/>
      <c r="B25" s="29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30" customFormat="1" ht="12.75">
      <c r="A26" s="22"/>
      <c r="B26" s="29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5" s="30" customFormat="1" ht="12.75">
      <c r="A27" s="22"/>
      <c r="B27" s="29" t="s">
        <v>57</v>
      </c>
      <c r="C27" s="33" t="s">
        <v>61</v>
      </c>
      <c r="D27" s="32">
        <v>39222</v>
      </c>
      <c r="E27" s="33" t="s">
        <v>12</v>
      </c>
      <c r="F27" s="33" t="s">
        <v>13</v>
      </c>
      <c r="G27" s="33" t="s">
        <v>14</v>
      </c>
      <c r="H27" s="33">
        <v>5</v>
      </c>
      <c r="I27" s="33">
        <v>8</v>
      </c>
      <c r="J27" s="33">
        <v>0</v>
      </c>
      <c r="K27" s="33">
        <v>160</v>
      </c>
      <c r="L27" s="33">
        <v>1</v>
      </c>
      <c r="M27" s="33">
        <v>160</v>
      </c>
      <c r="N27" s="33" t="s">
        <v>15</v>
      </c>
      <c r="O27" s="33"/>
    </row>
    <row r="28" spans="1:15" s="30" customFormat="1" ht="12.75">
      <c r="A28" s="22"/>
      <c r="B28" s="29" t="s">
        <v>57</v>
      </c>
      <c r="C28" s="33" t="s">
        <v>61</v>
      </c>
      <c r="D28" s="32">
        <v>39222</v>
      </c>
      <c r="E28" s="33" t="s">
        <v>12</v>
      </c>
      <c r="F28" s="33" t="s">
        <v>13</v>
      </c>
      <c r="G28" s="33" t="s">
        <v>14</v>
      </c>
      <c r="H28" s="33">
        <v>5</v>
      </c>
      <c r="I28" s="33">
        <v>9</v>
      </c>
      <c r="J28" s="33">
        <v>0</v>
      </c>
      <c r="K28" s="33">
        <v>180</v>
      </c>
      <c r="L28" s="33">
        <v>1</v>
      </c>
      <c r="M28" s="33">
        <v>180</v>
      </c>
      <c r="N28" s="33" t="s">
        <v>15</v>
      </c>
      <c r="O28" s="33" t="s">
        <v>16</v>
      </c>
    </row>
    <row r="29" spans="1:15" s="30" customFormat="1" ht="12.75">
      <c r="A29" s="22"/>
      <c r="B29" s="29" t="s">
        <v>57</v>
      </c>
      <c r="C29" s="33" t="s">
        <v>61</v>
      </c>
      <c r="D29" s="32">
        <v>39250</v>
      </c>
      <c r="E29" s="33" t="s">
        <v>17</v>
      </c>
      <c r="F29" s="33" t="s">
        <v>18</v>
      </c>
      <c r="G29" s="33" t="s">
        <v>14</v>
      </c>
      <c r="H29" s="33">
        <v>5</v>
      </c>
      <c r="I29" s="33">
        <v>6</v>
      </c>
      <c r="J29" s="33">
        <v>0</v>
      </c>
      <c r="K29" s="33">
        <v>120</v>
      </c>
      <c r="L29" s="33">
        <v>1</v>
      </c>
      <c r="M29" s="33">
        <v>120</v>
      </c>
      <c r="N29" s="33" t="s">
        <v>15</v>
      </c>
      <c r="O29" s="33" t="s">
        <v>19</v>
      </c>
    </row>
    <row r="30" spans="1:15" s="30" customFormat="1" ht="12.75">
      <c r="A30" s="22"/>
      <c r="B30" s="29" t="s">
        <v>57</v>
      </c>
      <c r="C30" s="33" t="s">
        <v>61</v>
      </c>
      <c r="D30" s="32">
        <v>39292</v>
      </c>
      <c r="E30" s="33" t="s">
        <v>12</v>
      </c>
      <c r="F30" s="33" t="s">
        <v>18</v>
      </c>
      <c r="G30" s="33" t="s">
        <v>14</v>
      </c>
      <c r="H30" s="33">
        <v>5</v>
      </c>
      <c r="I30" s="33">
        <v>11</v>
      </c>
      <c r="J30" s="33">
        <v>4</v>
      </c>
      <c r="K30" s="33">
        <v>220</v>
      </c>
      <c r="L30" s="33">
        <v>80</v>
      </c>
      <c r="M30" s="33">
        <v>300</v>
      </c>
      <c r="N30" s="33" t="s">
        <v>15</v>
      </c>
      <c r="O30" s="33" t="s">
        <v>20</v>
      </c>
    </row>
    <row r="31" spans="1:15" s="30" customFormat="1" ht="12.75">
      <c r="A31" s="22"/>
      <c r="B31" s="29" t="s">
        <v>57</v>
      </c>
      <c r="C31" s="33" t="s">
        <v>61</v>
      </c>
      <c r="D31" s="32">
        <v>39320</v>
      </c>
      <c r="E31" s="33" t="s">
        <v>21</v>
      </c>
      <c r="F31" s="33" t="s">
        <v>13</v>
      </c>
      <c r="G31" s="33" t="s">
        <v>14</v>
      </c>
      <c r="H31" s="33">
        <v>5</v>
      </c>
      <c r="I31" s="33">
        <v>22</v>
      </c>
      <c r="J31" s="33">
        <v>1</v>
      </c>
      <c r="K31" s="33">
        <v>440</v>
      </c>
      <c r="L31" s="33">
        <v>20</v>
      </c>
      <c r="M31" s="33">
        <v>460</v>
      </c>
      <c r="N31" s="33" t="s">
        <v>15</v>
      </c>
      <c r="O31" s="33" t="s">
        <v>22</v>
      </c>
    </row>
    <row r="32" spans="1:15" s="30" customFormat="1" ht="12.75">
      <c r="A32" s="22"/>
      <c r="B32" s="29" t="s">
        <v>57</v>
      </c>
      <c r="C32" s="33" t="s">
        <v>61</v>
      </c>
      <c r="D32" s="32">
        <v>39349</v>
      </c>
      <c r="E32" s="33" t="s">
        <v>21</v>
      </c>
      <c r="F32" s="33"/>
      <c r="G32" s="33" t="s">
        <v>14</v>
      </c>
      <c r="H32" s="33">
        <v>5</v>
      </c>
      <c r="I32" s="33">
        <v>10</v>
      </c>
      <c r="J32" s="33">
        <v>0</v>
      </c>
      <c r="K32" s="33">
        <v>200</v>
      </c>
      <c r="L32" s="33">
        <v>1</v>
      </c>
      <c r="M32" s="33">
        <v>200</v>
      </c>
      <c r="N32" s="33" t="s">
        <v>15</v>
      </c>
      <c r="O32" s="33"/>
    </row>
    <row r="33" spans="1:15" s="30" customFormat="1" ht="12.75">
      <c r="A33" s="22"/>
      <c r="B33" s="29" t="s">
        <v>57</v>
      </c>
      <c r="C33" s="33" t="s">
        <v>61</v>
      </c>
      <c r="D33" s="32">
        <v>39349</v>
      </c>
      <c r="E33" s="33" t="s">
        <v>21</v>
      </c>
      <c r="F33" s="33"/>
      <c r="G33" s="33" t="s">
        <v>14</v>
      </c>
      <c r="H33" s="33">
        <v>5</v>
      </c>
      <c r="I33" s="33">
        <v>13</v>
      </c>
      <c r="J33" s="33">
        <v>0</v>
      </c>
      <c r="K33" s="33">
        <v>260</v>
      </c>
      <c r="L33" s="33">
        <v>1</v>
      </c>
      <c r="M33" s="33">
        <v>260</v>
      </c>
      <c r="N33" s="33" t="s">
        <v>15</v>
      </c>
      <c r="O33" s="33" t="s">
        <v>23</v>
      </c>
    </row>
    <row r="34" spans="1:15" s="30" customFormat="1" ht="12.75">
      <c r="A34" s="22"/>
      <c r="B34" s="29" t="s">
        <v>57</v>
      </c>
      <c r="C34" s="33" t="s">
        <v>61</v>
      </c>
      <c r="D34" s="32">
        <v>39376</v>
      </c>
      <c r="E34" s="33" t="s">
        <v>21</v>
      </c>
      <c r="F34" s="33"/>
      <c r="G34" s="33" t="s">
        <v>14</v>
      </c>
      <c r="H34" s="33">
        <v>5</v>
      </c>
      <c r="I34" s="33">
        <v>20</v>
      </c>
      <c r="J34" s="33">
        <v>0</v>
      </c>
      <c r="K34" s="33">
        <v>400</v>
      </c>
      <c r="L34" s="33">
        <v>1</v>
      </c>
      <c r="M34" s="33">
        <v>400</v>
      </c>
      <c r="N34" s="33" t="s">
        <v>15</v>
      </c>
      <c r="O34" s="33" t="s">
        <v>24</v>
      </c>
    </row>
    <row r="35" spans="1:14" s="30" customFormat="1" ht="12.75">
      <c r="A35" s="22"/>
      <c r="B35" s="29" t="s">
        <v>68</v>
      </c>
      <c r="D35" s="32"/>
      <c r="E35" s="33"/>
      <c r="F35" s="33"/>
      <c r="G35" s="33"/>
      <c r="H35" s="33"/>
      <c r="I35" s="33"/>
      <c r="J35" s="33"/>
      <c r="K35" s="33">
        <f>GEOMEAN(K27:K34)</f>
        <v>226.62825419525552</v>
      </c>
      <c r="L35" s="52">
        <f>GEOMEAN(L27:L34,K37)</f>
        <v>2.514866859365871</v>
      </c>
      <c r="M35" s="33">
        <f>GEOMEAN(M27:M34)</f>
        <v>236.89970471615098</v>
      </c>
      <c r="N35" s="33"/>
    </row>
    <row r="36" spans="1:14" s="30" customFormat="1" ht="12.75">
      <c r="A36" s="22"/>
      <c r="B36" s="29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5" s="30" customFormat="1" ht="12.75">
      <c r="A37" s="22"/>
      <c r="B37" s="29"/>
      <c r="C37" s="33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s="37" customFormat="1" ht="12.75">
      <c r="A38" s="22"/>
      <c r="B38" s="29" t="s">
        <v>57</v>
      </c>
      <c r="C38" s="34" t="s">
        <v>61</v>
      </c>
      <c r="D38" s="35">
        <v>39552</v>
      </c>
      <c r="E38" s="34"/>
      <c r="F38" s="34"/>
      <c r="G38" s="34" t="s">
        <v>14</v>
      </c>
      <c r="H38" s="34">
        <v>5</v>
      </c>
      <c r="I38" s="34">
        <v>12</v>
      </c>
      <c r="J38" s="34">
        <v>1</v>
      </c>
      <c r="K38" s="34">
        <v>240</v>
      </c>
      <c r="L38" s="34">
        <v>20</v>
      </c>
      <c r="M38" s="34">
        <v>260</v>
      </c>
      <c r="N38" s="36" t="s">
        <v>7</v>
      </c>
      <c r="O38" s="34"/>
    </row>
    <row r="39" spans="1:15" s="37" customFormat="1" ht="12.75">
      <c r="A39" s="22"/>
      <c r="B39" s="29" t="s">
        <v>57</v>
      </c>
      <c r="C39" s="34" t="s">
        <v>61</v>
      </c>
      <c r="D39" s="35">
        <v>39569</v>
      </c>
      <c r="E39" s="34"/>
      <c r="F39" s="34"/>
      <c r="G39" s="34" t="s">
        <v>37</v>
      </c>
      <c r="H39" s="34">
        <v>5</v>
      </c>
      <c r="I39" s="34">
        <v>102</v>
      </c>
      <c r="J39" s="34">
        <v>1</v>
      </c>
      <c r="K39" s="34">
        <v>2040</v>
      </c>
      <c r="L39" s="34">
        <v>20</v>
      </c>
      <c r="M39" s="34">
        <v>2060</v>
      </c>
      <c r="N39" s="36" t="s">
        <v>7</v>
      </c>
      <c r="O39" s="34"/>
    </row>
    <row r="40" spans="1:15" s="37" customFormat="1" ht="12.75">
      <c r="A40" s="22"/>
      <c r="B40" s="29" t="s">
        <v>57</v>
      </c>
      <c r="C40" s="34" t="s">
        <v>61</v>
      </c>
      <c r="D40" s="35">
        <v>39580</v>
      </c>
      <c r="E40" s="34"/>
      <c r="F40" s="34"/>
      <c r="G40" s="34" t="s">
        <v>14</v>
      </c>
      <c r="H40" s="34">
        <v>5</v>
      </c>
      <c r="I40" s="34">
        <v>46</v>
      </c>
      <c r="J40" s="34">
        <v>0</v>
      </c>
      <c r="K40" s="34">
        <v>920</v>
      </c>
      <c r="L40" s="34">
        <v>1</v>
      </c>
      <c r="M40" s="34">
        <v>920</v>
      </c>
      <c r="N40" s="36" t="s">
        <v>7</v>
      </c>
      <c r="O40" s="34"/>
    </row>
    <row r="41" spans="1:15" s="37" customFormat="1" ht="12.75">
      <c r="A41" s="22"/>
      <c r="B41" s="29" t="s">
        <v>57</v>
      </c>
      <c r="C41" s="34" t="s">
        <v>61</v>
      </c>
      <c r="D41" s="35">
        <v>39608</v>
      </c>
      <c r="E41" s="34"/>
      <c r="F41" s="34"/>
      <c r="G41" s="34" t="s">
        <v>14</v>
      </c>
      <c r="H41" s="34">
        <v>5</v>
      </c>
      <c r="I41" s="34">
        <v>97</v>
      </c>
      <c r="J41" s="34">
        <v>1</v>
      </c>
      <c r="K41" s="34">
        <v>1940</v>
      </c>
      <c r="L41" s="34">
        <v>20</v>
      </c>
      <c r="M41" s="34">
        <v>1960</v>
      </c>
      <c r="N41" s="36" t="s">
        <v>7</v>
      </c>
      <c r="O41" s="34"/>
    </row>
    <row r="42" spans="1:15" s="37" customFormat="1" ht="12.75">
      <c r="A42" s="22"/>
      <c r="B42" s="29" t="s">
        <v>57</v>
      </c>
      <c r="C42" s="1" t="s">
        <v>83</v>
      </c>
      <c r="D42" s="2">
        <v>39649</v>
      </c>
      <c r="E42" s="1" t="s">
        <v>12</v>
      </c>
      <c r="F42" s="1" t="s">
        <v>13</v>
      </c>
      <c r="G42" s="1" t="s">
        <v>14</v>
      </c>
      <c r="H42" s="1">
        <v>5</v>
      </c>
      <c r="I42" s="1">
        <v>41</v>
      </c>
      <c r="J42" s="1">
        <v>0</v>
      </c>
      <c r="K42" s="1">
        <v>820</v>
      </c>
      <c r="L42" s="1">
        <v>1</v>
      </c>
      <c r="M42" s="1">
        <v>820</v>
      </c>
      <c r="N42" s="1" t="s">
        <v>15</v>
      </c>
      <c r="O42" s="34"/>
    </row>
    <row r="43" spans="1:15" s="37" customFormat="1" ht="12.75">
      <c r="A43" s="22"/>
      <c r="B43" s="29" t="s">
        <v>57</v>
      </c>
      <c r="C43" s="1" t="s">
        <v>61</v>
      </c>
      <c r="D43" s="2">
        <v>39663</v>
      </c>
      <c r="E43" s="1" t="s">
        <v>21</v>
      </c>
      <c r="F43" s="1" t="s">
        <v>13</v>
      </c>
      <c r="G43" s="1" t="s">
        <v>14</v>
      </c>
      <c r="H43" s="1">
        <v>5</v>
      </c>
      <c r="I43" s="1">
        <v>93</v>
      </c>
      <c r="J43" s="1">
        <v>2</v>
      </c>
      <c r="K43" s="1">
        <v>1860</v>
      </c>
      <c r="L43" s="1">
        <v>40</v>
      </c>
      <c r="M43" s="1">
        <v>1900</v>
      </c>
      <c r="N43" s="1" t="s">
        <v>15</v>
      </c>
      <c r="O43" s="34"/>
    </row>
    <row r="44" spans="1:15" s="37" customFormat="1" ht="12.75">
      <c r="A44" s="22"/>
      <c r="B44" s="29" t="s">
        <v>57</v>
      </c>
      <c r="C44" s="1" t="s">
        <v>61</v>
      </c>
      <c r="D44" s="2">
        <v>39698</v>
      </c>
      <c r="E44" s="1" t="s">
        <v>21</v>
      </c>
      <c r="F44" s="1" t="s">
        <v>13</v>
      </c>
      <c r="G44" s="1" t="s">
        <v>77</v>
      </c>
      <c r="H44" s="1">
        <v>5</v>
      </c>
      <c r="I44" s="1">
        <v>35</v>
      </c>
      <c r="J44" s="1">
        <v>36</v>
      </c>
      <c r="K44" s="1">
        <v>700</v>
      </c>
      <c r="L44" s="1">
        <v>720</v>
      </c>
      <c r="M44" s="1">
        <v>1420</v>
      </c>
      <c r="N44" s="1" t="s">
        <v>15</v>
      </c>
      <c r="O44" s="34"/>
    </row>
    <row r="45" spans="1:15" s="37" customFormat="1" ht="12.75">
      <c r="A45" s="22"/>
      <c r="B45" s="29" t="s">
        <v>57</v>
      </c>
      <c r="C45" s="1" t="s">
        <v>61</v>
      </c>
      <c r="D45" s="2">
        <v>39740</v>
      </c>
      <c r="E45" s="1" t="s">
        <v>21</v>
      </c>
      <c r="F45" s="1"/>
      <c r="G45" s="1" t="s">
        <v>14</v>
      </c>
      <c r="H45" s="1">
        <v>5</v>
      </c>
      <c r="I45" s="1">
        <v>136</v>
      </c>
      <c r="J45" s="1">
        <v>82</v>
      </c>
      <c r="K45" s="1">
        <v>2720</v>
      </c>
      <c r="L45" s="1">
        <v>1640</v>
      </c>
      <c r="M45" s="1">
        <v>4360</v>
      </c>
      <c r="N45" s="1" t="s">
        <v>15</v>
      </c>
      <c r="O45" s="34"/>
    </row>
    <row r="46" spans="1:14" s="30" customFormat="1" ht="12.75">
      <c r="A46" s="22"/>
      <c r="B46" s="29" t="s">
        <v>68</v>
      </c>
      <c r="C46" s="33"/>
      <c r="D46" s="32"/>
      <c r="E46" s="33"/>
      <c r="F46" s="33"/>
      <c r="H46" s="33"/>
      <c r="I46" s="33"/>
      <c r="J46" s="33"/>
      <c r="K46" s="33">
        <f>GEOMEAN(K38:K45)</f>
        <v>1123.4482921834149</v>
      </c>
      <c r="L46" s="52">
        <f>GEOMEAN(L38:L45)</f>
        <v>28.00050024617781</v>
      </c>
      <c r="M46" s="33">
        <f>GEOMEAN(M38:M45)</f>
        <v>1321.7622504477506</v>
      </c>
      <c r="N46" s="33"/>
    </row>
    <row r="47" spans="1:14" s="30" customFormat="1" ht="12.75">
      <c r="A47" s="22"/>
      <c r="B47" s="29" t="s">
        <v>69</v>
      </c>
      <c r="C47" s="33"/>
      <c r="D47" s="32"/>
      <c r="E47" s="33"/>
      <c r="F47" s="33"/>
      <c r="H47" s="33"/>
      <c r="I47" s="33"/>
      <c r="J47" s="33"/>
      <c r="K47" s="33">
        <f>GEOMEAN(K38,K40,K41,K42,K43,K45)</f>
        <v>1100.565978034669</v>
      </c>
      <c r="L47" s="52">
        <f>GEOMEAN(L38,L40,L41,L42,L43,L45)</f>
        <v>17.238281632977873</v>
      </c>
      <c r="M47" s="33">
        <f>GEOMEAN(M38,M40,M41,M42,M43,M45)</f>
        <v>1212.9564220140746</v>
      </c>
      <c r="N47" s="33"/>
    </row>
    <row r="48" spans="1:14" s="30" customFormat="1" ht="12.75">
      <c r="A48" s="22"/>
      <c r="B48" s="29"/>
      <c r="C48" s="33"/>
      <c r="D48" s="32"/>
      <c r="E48" s="33"/>
      <c r="F48" s="33"/>
      <c r="H48" s="33"/>
      <c r="I48" s="33"/>
      <c r="J48" s="33"/>
      <c r="K48" s="33"/>
      <c r="L48" s="33"/>
      <c r="M48" s="33"/>
      <c r="N48" s="33"/>
    </row>
    <row r="49" spans="1:14" s="30" customFormat="1" ht="12.75">
      <c r="A49" s="22"/>
      <c r="B49" s="33"/>
      <c r="C49" s="33"/>
      <c r="D49" s="32"/>
      <c r="E49" s="33"/>
      <c r="F49" s="33"/>
      <c r="H49" s="33"/>
      <c r="I49" s="33"/>
      <c r="J49" s="33"/>
      <c r="K49" s="33"/>
      <c r="L49" s="33"/>
      <c r="M49" s="33"/>
      <c r="N49" s="33"/>
    </row>
    <row r="50" spans="1:13" s="30" customFormat="1" ht="12.75">
      <c r="A50" s="22"/>
      <c r="B50" s="29" t="s">
        <v>58</v>
      </c>
      <c r="C50" s="31"/>
      <c r="D50" s="31">
        <v>38634</v>
      </c>
      <c r="G50" s="38" t="s">
        <v>56</v>
      </c>
      <c r="H50" s="30">
        <v>5</v>
      </c>
      <c r="I50" s="38">
        <v>49</v>
      </c>
      <c r="J50" s="30">
        <v>205</v>
      </c>
      <c r="K50" s="30">
        <v>980</v>
      </c>
      <c r="L50" s="30">
        <v>4100</v>
      </c>
      <c r="M50" s="30">
        <v>1185</v>
      </c>
    </row>
    <row r="51" spans="1:13" s="30" customFormat="1" ht="12.75">
      <c r="A51" s="22"/>
      <c r="B51" s="29" t="s">
        <v>68</v>
      </c>
      <c r="C51" s="31"/>
      <c r="D51" s="31"/>
      <c r="G51" s="38"/>
      <c r="I51" s="38"/>
      <c r="K51" s="30">
        <f>GEOMEAN(K50)</f>
        <v>979.9999999999998</v>
      </c>
      <c r="L51" s="29">
        <v>4100</v>
      </c>
      <c r="M51" s="30">
        <v>1185</v>
      </c>
    </row>
    <row r="52" spans="1:9" s="30" customFormat="1" ht="12.75">
      <c r="A52" s="22"/>
      <c r="B52" s="29"/>
      <c r="C52" s="31"/>
      <c r="D52" s="31"/>
      <c r="G52" s="38"/>
      <c r="I52" s="38"/>
    </row>
    <row r="53" spans="1:9" s="30" customFormat="1" ht="12.75">
      <c r="A53" s="22"/>
      <c r="B53" s="29"/>
      <c r="C53" s="31"/>
      <c r="D53" s="31"/>
      <c r="G53" s="38"/>
      <c r="I53" s="38"/>
    </row>
    <row r="54" spans="1:14" s="30" customFormat="1" ht="12.75">
      <c r="A54" s="22"/>
      <c r="B54" s="29" t="s">
        <v>58</v>
      </c>
      <c r="C54" s="30" t="s">
        <v>47</v>
      </c>
      <c r="D54" s="31">
        <v>38842</v>
      </c>
      <c r="E54" s="30" t="s">
        <v>36</v>
      </c>
      <c r="F54" s="30" t="s">
        <v>42</v>
      </c>
      <c r="G54" s="30" t="s">
        <v>37</v>
      </c>
      <c r="H54" s="30">
        <v>5</v>
      </c>
      <c r="I54" s="30">
        <v>28</v>
      </c>
      <c r="J54" s="30">
        <v>13</v>
      </c>
      <c r="K54" s="30">
        <f>(100/H54)*I54</f>
        <v>560</v>
      </c>
      <c r="L54" s="30">
        <f>(100/H54)*J54</f>
        <v>260</v>
      </c>
      <c r="M54" s="30">
        <f>(K54+L54)</f>
        <v>820</v>
      </c>
      <c r="N54" s="30" t="s">
        <v>7</v>
      </c>
    </row>
    <row r="55" spans="1:14" s="30" customFormat="1" ht="12.75">
      <c r="A55" s="22"/>
      <c r="B55" s="29" t="s">
        <v>58</v>
      </c>
      <c r="C55" s="30" t="s">
        <v>47</v>
      </c>
      <c r="D55" s="31">
        <v>38854</v>
      </c>
      <c r="E55" s="30" t="s">
        <v>36</v>
      </c>
      <c r="F55" s="30" t="s">
        <v>42</v>
      </c>
      <c r="G55" s="30" t="s">
        <v>39</v>
      </c>
      <c r="H55" s="30">
        <v>5</v>
      </c>
      <c r="I55" s="30">
        <v>130</v>
      </c>
      <c r="J55" s="30">
        <v>5</v>
      </c>
      <c r="K55" s="30">
        <f>(100/H55)*I55</f>
        <v>2600</v>
      </c>
      <c r="L55" s="30">
        <f>(100/H55)*J55</f>
        <v>100</v>
      </c>
      <c r="M55" s="30">
        <f>(K55+L55)</f>
        <v>2700</v>
      </c>
      <c r="N55" s="30" t="s">
        <v>7</v>
      </c>
    </row>
    <row r="56" spans="1:14" s="30" customFormat="1" ht="12.75">
      <c r="A56" s="22"/>
      <c r="B56" s="29" t="s">
        <v>58</v>
      </c>
      <c r="C56" s="30" t="s">
        <v>47</v>
      </c>
      <c r="D56" s="31">
        <v>38865</v>
      </c>
      <c r="E56" s="30" t="s">
        <v>36</v>
      </c>
      <c r="G56" s="30" t="s">
        <v>14</v>
      </c>
      <c r="H56" s="30">
        <v>5</v>
      </c>
      <c r="I56" s="30">
        <v>49</v>
      </c>
      <c r="J56" s="30">
        <v>0</v>
      </c>
      <c r="K56" s="30">
        <f>(100/H56)*I56</f>
        <v>980</v>
      </c>
      <c r="L56" s="30">
        <v>1</v>
      </c>
      <c r="M56" s="30">
        <f>(K56+L56)</f>
        <v>981</v>
      </c>
      <c r="N56" s="30" t="s">
        <v>7</v>
      </c>
    </row>
    <row r="57" spans="1:14" s="30" customFormat="1" ht="12.75">
      <c r="A57" s="22"/>
      <c r="B57" s="29" t="s">
        <v>58</v>
      </c>
      <c r="C57" s="30" t="s">
        <v>47</v>
      </c>
      <c r="D57" s="31">
        <v>38872</v>
      </c>
      <c r="E57" s="30" t="s">
        <v>48</v>
      </c>
      <c r="F57" s="30" t="s">
        <v>42</v>
      </c>
      <c r="G57" s="30" t="s">
        <v>43</v>
      </c>
      <c r="H57" s="30">
        <v>5</v>
      </c>
      <c r="I57" s="30">
        <v>101</v>
      </c>
      <c r="J57" s="30">
        <v>18</v>
      </c>
      <c r="K57" s="30">
        <f>(100/H57)*I57</f>
        <v>2020</v>
      </c>
      <c r="L57" s="30">
        <f>(100/H57)*J57</f>
        <v>360</v>
      </c>
      <c r="M57" s="30">
        <f>(K57+L57)</f>
        <v>2380</v>
      </c>
      <c r="N57" s="30" t="s">
        <v>7</v>
      </c>
    </row>
    <row r="58" spans="1:14" s="30" customFormat="1" ht="12.75">
      <c r="A58" s="22"/>
      <c r="B58" s="29" t="s">
        <v>58</v>
      </c>
      <c r="C58" s="30" t="s">
        <v>47</v>
      </c>
      <c r="D58" s="31">
        <v>38928</v>
      </c>
      <c r="E58" s="31" t="s">
        <v>36</v>
      </c>
      <c r="F58" s="31" t="s">
        <v>42</v>
      </c>
      <c r="G58" s="30" t="s">
        <v>14</v>
      </c>
      <c r="H58" s="30">
        <v>5</v>
      </c>
      <c r="I58" s="30">
        <v>67</v>
      </c>
      <c r="J58" s="30">
        <v>38</v>
      </c>
      <c r="K58" s="30">
        <f>(100/H58)*I58</f>
        <v>1340</v>
      </c>
      <c r="L58" s="30">
        <f>(100/H58)*J58</f>
        <v>760</v>
      </c>
      <c r="M58" s="30">
        <f>(K58+L58)</f>
        <v>2100</v>
      </c>
      <c r="N58" s="30" t="s">
        <v>7</v>
      </c>
    </row>
    <row r="59" spans="1:14" s="30" customFormat="1" ht="12.75">
      <c r="A59" s="22"/>
      <c r="B59" s="29" t="s">
        <v>58</v>
      </c>
      <c r="C59" s="30" t="s">
        <v>47</v>
      </c>
      <c r="D59" s="32">
        <v>38956</v>
      </c>
      <c r="E59" s="33" t="s">
        <v>25</v>
      </c>
      <c r="F59" s="33"/>
      <c r="G59" s="33" t="s">
        <v>14</v>
      </c>
      <c r="H59" s="33">
        <v>5</v>
      </c>
      <c r="I59" s="33">
        <v>17</v>
      </c>
      <c r="J59" s="33">
        <v>1</v>
      </c>
      <c r="K59" s="33">
        <v>340</v>
      </c>
      <c r="L59" s="33">
        <v>20</v>
      </c>
      <c r="M59" s="33">
        <v>360</v>
      </c>
      <c r="N59" s="33" t="s">
        <v>7</v>
      </c>
    </row>
    <row r="60" spans="1:14" s="30" customFormat="1" ht="12.75">
      <c r="A60" s="22"/>
      <c r="B60" s="29" t="s">
        <v>58</v>
      </c>
      <c r="C60" s="30" t="s">
        <v>47</v>
      </c>
      <c r="D60" s="32">
        <v>38981</v>
      </c>
      <c r="E60" s="33" t="s">
        <v>21</v>
      </c>
      <c r="F60" s="33" t="s">
        <v>42</v>
      </c>
      <c r="G60" s="33" t="s">
        <v>45</v>
      </c>
      <c r="H60" s="33">
        <v>5</v>
      </c>
      <c r="I60" s="33">
        <v>194</v>
      </c>
      <c r="J60" s="33">
        <v>23</v>
      </c>
      <c r="K60" s="33">
        <v>3880</v>
      </c>
      <c r="L60" s="33">
        <v>460</v>
      </c>
      <c r="M60" s="33">
        <v>4340</v>
      </c>
      <c r="N60" s="33" t="s">
        <v>7</v>
      </c>
    </row>
    <row r="61" spans="1:14" s="30" customFormat="1" ht="12.75">
      <c r="A61" s="22"/>
      <c r="B61" s="29" t="s">
        <v>68</v>
      </c>
      <c r="D61" s="32"/>
      <c r="E61" s="33"/>
      <c r="F61" s="33"/>
      <c r="G61" s="33"/>
      <c r="H61" s="33"/>
      <c r="I61" s="33"/>
      <c r="J61" s="33"/>
      <c r="K61" s="33">
        <f>GEOMEAN(K54:K60)</f>
        <v>1261.8915648322354</v>
      </c>
      <c r="L61" s="52">
        <f>GEOMEAN(L54:L60,L56:L60)</f>
        <v>86.04621388794429</v>
      </c>
      <c r="M61" s="33">
        <f>GEOMEAN(M54:M60)</f>
        <v>1498.4200878624101</v>
      </c>
      <c r="N61" s="33"/>
    </row>
    <row r="62" spans="1:14" s="30" customFormat="1" ht="12.75">
      <c r="A62" s="22"/>
      <c r="B62" s="29" t="s">
        <v>69</v>
      </c>
      <c r="D62" s="32"/>
      <c r="E62" s="33"/>
      <c r="F62" s="33"/>
      <c r="G62" s="33"/>
      <c r="H62" s="33"/>
      <c r="I62" s="33"/>
      <c r="J62" s="33"/>
      <c r="K62" s="33">
        <f>GEOMEAN(K56,K58,K59)</f>
        <v>764.3106838354107</v>
      </c>
      <c r="L62" s="52">
        <f>GEOMEAN(L56,L58,L59)</f>
        <v>24.771246592603415</v>
      </c>
      <c r="M62" s="33">
        <f>GEOMEAN(M56,M58,M59)</f>
        <v>905.1702415711412</v>
      </c>
      <c r="N62" s="33"/>
    </row>
    <row r="63" spans="1:14" s="30" customFormat="1" ht="12.75">
      <c r="A63" s="22"/>
      <c r="B63" s="29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s="30" customFormat="1" ht="12.75">
      <c r="A64" s="22"/>
      <c r="B64" s="29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5" s="30" customFormat="1" ht="12.75">
      <c r="A65" s="22"/>
      <c r="B65" s="29" t="s">
        <v>58</v>
      </c>
      <c r="C65" s="30" t="s">
        <v>47</v>
      </c>
      <c r="D65" s="32">
        <v>39222</v>
      </c>
      <c r="E65" s="33" t="s">
        <v>25</v>
      </c>
      <c r="F65" s="33" t="s">
        <v>13</v>
      </c>
      <c r="G65" s="33" t="s">
        <v>14</v>
      </c>
      <c r="H65" s="33">
        <v>5</v>
      </c>
      <c r="I65" s="33">
        <v>11</v>
      </c>
      <c r="J65" s="33">
        <v>0</v>
      </c>
      <c r="K65" s="33">
        <v>220</v>
      </c>
      <c r="L65" s="33">
        <v>1</v>
      </c>
      <c r="M65" s="33">
        <v>220</v>
      </c>
      <c r="N65" s="33" t="s">
        <v>15</v>
      </c>
      <c r="O65" s="33"/>
    </row>
    <row r="66" spans="1:15" s="30" customFormat="1" ht="12.75">
      <c r="A66" s="22"/>
      <c r="B66" s="29" t="s">
        <v>58</v>
      </c>
      <c r="C66" s="30" t="s">
        <v>47</v>
      </c>
      <c r="D66" s="32">
        <v>39250</v>
      </c>
      <c r="E66" s="33" t="s">
        <v>21</v>
      </c>
      <c r="F66" s="33"/>
      <c r="G66" s="33" t="s">
        <v>14</v>
      </c>
      <c r="H66" s="33">
        <v>5</v>
      </c>
      <c r="I66" s="33">
        <v>27</v>
      </c>
      <c r="J66" s="33">
        <v>0</v>
      </c>
      <c r="K66" s="33">
        <v>540</v>
      </c>
      <c r="L66" s="33">
        <v>1</v>
      </c>
      <c r="M66" s="33">
        <v>540</v>
      </c>
      <c r="N66" s="33" t="s">
        <v>15</v>
      </c>
      <c r="O66" s="33"/>
    </row>
    <row r="67" spans="1:15" s="30" customFormat="1" ht="12.75">
      <c r="A67" s="22"/>
      <c r="B67" s="29" t="s">
        <v>58</v>
      </c>
      <c r="C67" s="30" t="s">
        <v>47</v>
      </c>
      <c r="D67" s="32">
        <v>39250</v>
      </c>
      <c r="E67" s="33" t="s">
        <v>21</v>
      </c>
      <c r="F67" s="33"/>
      <c r="G67" s="33" t="s">
        <v>14</v>
      </c>
      <c r="H67" s="33">
        <v>5</v>
      </c>
      <c r="I67" s="33">
        <v>23</v>
      </c>
      <c r="J67" s="33">
        <v>0</v>
      </c>
      <c r="K67" s="33">
        <v>460</v>
      </c>
      <c r="L67" s="33">
        <v>1</v>
      </c>
      <c r="M67" s="33">
        <v>460</v>
      </c>
      <c r="N67" s="33" t="s">
        <v>15</v>
      </c>
      <c r="O67" s="33"/>
    </row>
    <row r="68" spans="1:15" s="30" customFormat="1" ht="12.75">
      <c r="A68" s="22"/>
      <c r="B68" s="29" t="s">
        <v>58</v>
      </c>
      <c r="C68" s="30" t="s">
        <v>47</v>
      </c>
      <c r="D68" s="32">
        <v>39292</v>
      </c>
      <c r="E68" s="33" t="s">
        <v>21</v>
      </c>
      <c r="F68" s="33"/>
      <c r="G68" s="33" t="s">
        <v>14</v>
      </c>
      <c r="H68" s="33">
        <v>5</v>
      </c>
      <c r="I68" s="33">
        <v>23</v>
      </c>
      <c r="J68" s="33">
        <v>1</v>
      </c>
      <c r="K68" s="33">
        <v>460</v>
      </c>
      <c r="L68" s="33">
        <v>20</v>
      </c>
      <c r="M68" s="33">
        <v>480</v>
      </c>
      <c r="N68" s="33" t="s">
        <v>15</v>
      </c>
      <c r="O68" s="33"/>
    </row>
    <row r="69" spans="1:15" s="30" customFormat="1" ht="12.75">
      <c r="A69" s="22"/>
      <c r="B69" s="29" t="s">
        <v>58</v>
      </c>
      <c r="C69" s="30" t="s">
        <v>47</v>
      </c>
      <c r="D69" s="32">
        <v>39320</v>
      </c>
      <c r="E69" s="33" t="s">
        <v>12</v>
      </c>
      <c r="F69" s="33"/>
      <c r="G69" s="33" t="s">
        <v>14</v>
      </c>
      <c r="H69" s="33">
        <v>5</v>
      </c>
      <c r="I69" s="33">
        <v>27</v>
      </c>
      <c r="J69" s="33">
        <v>0</v>
      </c>
      <c r="K69" s="33">
        <v>540</v>
      </c>
      <c r="L69" s="33">
        <v>1</v>
      </c>
      <c r="M69" s="33">
        <v>540</v>
      </c>
      <c r="N69" s="33" t="s">
        <v>15</v>
      </c>
      <c r="O69" s="33" t="s">
        <v>22</v>
      </c>
    </row>
    <row r="70" spans="1:15" s="30" customFormat="1" ht="12.75">
      <c r="A70" s="22"/>
      <c r="B70" s="29" t="s">
        <v>58</v>
      </c>
      <c r="C70" s="30" t="s">
        <v>47</v>
      </c>
      <c r="D70" s="32">
        <v>39326</v>
      </c>
      <c r="E70" s="33"/>
      <c r="F70" s="33"/>
      <c r="G70" s="33" t="s">
        <v>14</v>
      </c>
      <c r="H70" s="33"/>
      <c r="I70" s="33"/>
      <c r="J70" s="33"/>
      <c r="K70" s="33"/>
      <c r="L70" s="33"/>
      <c r="M70" s="33"/>
      <c r="N70" s="33"/>
      <c r="O70" s="33" t="s">
        <v>26</v>
      </c>
    </row>
    <row r="71" spans="1:15" s="30" customFormat="1" ht="12.75">
      <c r="A71" s="22"/>
      <c r="B71" s="29" t="s">
        <v>58</v>
      </c>
      <c r="C71" s="30" t="s">
        <v>47</v>
      </c>
      <c r="D71" s="32">
        <v>39356</v>
      </c>
      <c r="E71" s="33"/>
      <c r="F71" s="33"/>
      <c r="G71" s="33" t="s">
        <v>14</v>
      </c>
      <c r="H71" s="33"/>
      <c r="I71" s="33"/>
      <c r="J71" s="33"/>
      <c r="K71" s="33"/>
      <c r="L71" s="33"/>
      <c r="M71" s="33"/>
      <c r="N71" s="33"/>
      <c r="O71" s="33" t="s">
        <v>26</v>
      </c>
    </row>
    <row r="72" spans="1:15" s="30" customFormat="1" ht="12.75">
      <c r="A72" s="22"/>
      <c r="B72" s="29" t="s">
        <v>68</v>
      </c>
      <c r="D72" s="32"/>
      <c r="E72" s="33"/>
      <c r="F72" s="33"/>
      <c r="G72" s="33"/>
      <c r="H72" s="33"/>
      <c r="I72" s="33"/>
      <c r="J72" s="33"/>
      <c r="K72" s="33">
        <f>GEOMEAN(K65:K69)</f>
        <v>423.199526161409</v>
      </c>
      <c r="L72" s="52">
        <f>GEOMEAN(L65:L69)</f>
        <v>1.8205642030260802</v>
      </c>
      <c r="M72" s="33">
        <f>GEOMEAN(M65:M69)</f>
        <v>426.8171424859413</v>
      </c>
      <c r="N72" s="33"/>
      <c r="O72" s="33"/>
    </row>
    <row r="73" spans="1:15" s="30" customFormat="1" ht="12.75">
      <c r="A73" s="22"/>
      <c r="B73" s="29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30" customFormat="1" ht="12.75">
      <c r="A74" s="22"/>
      <c r="B74" s="29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s="37" customFormat="1" ht="12.75">
      <c r="A75" s="22"/>
      <c r="B75" s="29" t="s">
        <v>58</v>
      </c>
      <c r="C75" s="35" t="s">
        <v>60</v>
      </c>
      <c r="D75" s="35">
        <v>39552</v>
      </c>
      <c r="E75" s="34"/>
      <c r="F75" s="34"/>
      <c r="G75" s="34" t="s">
        <v>14</v>
      </c>
      <c r="H75" s="34">
        <v>5</v>
      </c>
      <c r="I75" s="34">
        <v>21</v>
      </c>
      <c r="J75" s="34">
        <v>1</v>
      </c>
      <c r="K75" s="34">
        <v>420</v>
      </c>
      <c r="L75" s="34">
        <v>20</v>
      </c>
      <c r="M75" s="34">
        <v>440</v>
      </c>
      <c r="N75" s="36" t="s">
        <v>7</v>
      </c>
      <c r="O75" s="34"/>
    </row>
    <row r="76" spans="1:15" s="37" customFormat="1" ht="12.75">
      <c r="A76" s="22"/>
      <c r="B76" s="29" t="s">
        <v>58</v>
      </c>
      <c r="C76" s="34" t="s">
        <v>47</v>
      </c>
      <c r="D76" s="35">
        <v>39569</v>
      </c>
      <c r="E76" s="34"/>
      <c r="F76" s="34"/>
      <c r="G76" s="34" t="s">
        <v>37</v>
      </c>
      <c r="H76" s="34">
        <v>5</v>
      </c>
      <c r="I76" s="34">
        <v>107</v>
      </c>
      <c r="J76" s="34">
        <v>4</v>
      </c>
      <c r="K76" s="34">
        <v>2140</v>
      </c>
      <c r="L76" s="34">
        <v>80</v>
      </c>
      <c r="M76" s="34">
        <v>2220</v>
      </c>
      <c r="N76" s="36" t="s">
        <v>7</v>
      </c>
      <c r="O76" s="34"/>
    </row>
    <row r="77" spans="1:15" s="37" customFormat="1" ht="12.75">
      <c r="A77" s="22"/>
      <c r="B77" s="29" t="s">
        <v>58</v>
      </c>
      <c r="C77" s="34" t="s">
        <v>47</v>
      </c>
      <c r="D77" s="35">
        <v>39580</v>
      </c>
      <c r="E77" s="34"/>
      <c r="F77" s="34"/>
      <c r="G77" s="34" t="s">
        <v>14</v>
      </c>
      <c r="H77" s="34">
        <v>5</v>
      </c>
      <c r="I77" s="34">
        <v>61</v>
      </c>
      <c r="J77" s="34">
        <v>1</v>
      </c>
      <c r="K77" s="34">
        <v>1220</v>
      </c>
      <c r="L77" s="34">
        <v>20</v>
      </c>
      <c r="M77" s="34">
        <v>1240</v>
      </c>
      <c r="N77" s="36" t="s">
        <v>7</v>
      </c>
      <c r="O77" s="34"/>
    </row>
    <row r="78" spans="1:15" s="37" customFormat="1" ht="12.75">
      <c r="A78" s="22"/>
      <c r="B78" s="29" t="s">
        <v>58</v>
      </c>
      <c r="C78" s="34" t="s">
        <v>47</v>
      </c>
      <c r="D78" s="35">
        <v>39608</v>
      </c>
      <c r="E78" s="34"/>
      <c r="F78" s="34"/>
      <c r="G78" s="34" t="s">
        <v>14</v>
      </c>
      <c r="H78" s="34">
        <v>5</v>
      </c>
      <c r="I78" s="34">
        <v>72</v>
      </c>
      <c r="J78" s="34">
        <v>4</v>
      </c>
      <c r="K78" s="34">
        <v>1440</v>
      </c>
      <c r="L78" s="34">
        <v>80</v>
      </c>
      <c r="M78" s="34">
        <v>1520</v>
      </c>
      <c r="N78" s="36" t="s">
        <v>7</v>
      </c>
      <c r="O78" s="34"/>
    </row>
    <row r="79" spans="1:15" s="37" customFormat="1" ht="12.75">
      <c r="A79" s="22"/>
      <c r="B79" s="29" t="s">
        <v>58</v>
      </c>
      <c r="C79" s="34" t="s">
        <v>47</v>
      </c>
      <c r="D79" s="2">
        <v>39649</v>
      </c>
      <c r="E79" s="1" t="s">
        <v>25</v>
      </c>
      <c r="F79" s="1" t="s">
        <v>13</v>
      </c>
      <c r="G79" s="1" t="s">
        <v>14</v>
      </c>
      <c r="H79" s="1">
        <v>5</v>
      </c>
      <c r="I79" s="1">
        <v>28</v>
      </c>
      <c r="J79" s="1">
        <v>1</v>
      </c>
      <c r="K79" s="1">
        <v>560</v>
      </c>
      <c r="L79" s="1">
        <v>20</v>
      </c>
      <c r="M79" s="1">
        <v>580</v>
      </c>
      <c r="N79" s="1" t="s">
        <v>15</v>
      </c>
      <c r="O79" s="34"/>
    </row>
    <row r="80" spans="1:15" s="37" customFormat="1" ht="12.75">
      <c r="A80" s="22"/>
      <c r="B80" s="29" t="s">
        <v>58</v>
      </c>
      <c r="C80" s="34" t="s">
        <v>47</v>
      </c>
      <c r="D80" s="2">
        <v>39663</v>
      </c>
      <c r="E80" s="1" t="s">
        <v>12</v>
      </c>
      <c r="F80" s="1" t="s">
        <v>76</v>
      </c>
      <c r="G80" s="1" t="s">
        <v>14</v>
      </c>
      <c r="H80" s="1">
        <v>5</v>
      </c>
      <c r="I80" s="1">
        <v>131</v>
      </c>
      <c r="J80" s="1">
        <v>9</v>
      </c>
      <c r="K80" s="1">
        <v>2620</v>
      </c>
      <c r="L80" s="1">
        <v>180</v>
      </c>
      <c r="M80" s="1">
        <v>2800</v>
      </c>
      <c r="N80" s="1" t="s">
        <v>15</v>
      </c>
      <c r="O80" s="34"/>
    </row>
    <row r="81" spans="1:15" s="37" customFormat="1" ht="12.75">
      <c r="A81" s="22"/>
      <c r="B81" s="29" t="s">
        <v>58</v>
      </c>
      <c r="C81" s="34" t="s">
        <v>47</v>
      </c>
      <c r="D81" s="2">
        <v>39698</v>
      </c>
      <c r="E81" s="1" t="s">
        <v>21</v>
      </c>
      <c r="F81" s="1" t="s">
        <v>13</v>
      </c>
      <c r="G81" s="1" t="s">
        <v>77</v>
      </c>
      <c r="H81" s="1">
        <v>5</v>
      </c>
      <c r="I81" s="1" t="s">
        <v>78</v>
      </c>
      <c r="J81" s="1">
        <v>26</v>
      </c>
      <c r="K81" s="1">
        <v>260</v>
      </c>
      <c r="L81" s="1">
        <v>520</v>
      </c>
      <c r="M81" s="1">
        <v>780</v>
      </c>
      <c r="N81" s="1" t="s">
        <v>15</v>
      </c>
      <c r="O81" s="34"/>
    </row>
    <row r="82" spans="1:15" s="37" customFormat="1" ht="12.75">
      <c r="A82" s="22"/>
      <c r="B82" s="29" t="s">
        <v>58</v>
      </c>
      <c r="C82" s="34" t="s">
        <v>47</v>
      </c>
      <c r="D82" s="35">
        <v>39740</v>
      </c>
      <c r="E82" s="1" t="s">
        <v>21</v>
      </c>
      <c r="F82" s="1"/>
      <c r="G82" s="1" t="s">
        <v>14</v>
      </c>
      <c r="H82" s="1">
        <v>5</v>
      </c>
      <c r="I82" s="1">
        <v>73</v>
      </c>
      <c r="J82" s="1">
        <v>92</v>
      </c>
      <c r="K82" s="1">
        <v>1460</v>
      </c>
      <c r="L82" s="1">
        <v>1840</v>
      </c>
      <c r="M82" s="1">
        <v>3300</v>
      </c>
      <c r="N82" s="1" t="s">
        <v>15</v>
      </c>
      <c r="O82" s="34"/>
    </row>
    <row r="83" spans="1:15" s="37" customFormat="1" ht="12.75">
      <c r="A83" s="22"/>
      <c r="B83" s="29" t="s">
        <v>68</v>
      </c>
      <c r="C83" s="34"/>
      <c r="D83" s="35"/>
      <c r="E83" s="1"/>
      <c r="F83" s="1"/>
      <c r="G83" s="1"/>
      <c r="H83" s="1"/>
      <c r="I83" s="1"/>
      <c r="J83" s="1"/>
      <c r="K83" s="1">
        <f>GEOMEAN(K75:K82)</f>
        <v>984.0680089732156</v>
      </c>
      <c r="L83" s="9">
        <f>GEOMEAN(L75:L82)</f>
        <v>98.4397391207562</v>
      </c>
      <c r="M83" s="1">
        <f>GEOMEAN(M75:M82)</f>
        <v>1290.5748169366586</v>
      </c>
      <c r="N83" s="1"/>
      <c r="O83" s="34"/>
    </row>
    <row r="84" spans="1:13" s="30" customFormat="1" ht="12.75">
      <c r="A84" s="22"/>
      <c r="B84" s="29" t="s">
        <v>69</v>
      </c>
      <c r="D84" s="31"/>
      <c r="K84" s="30">
        <f>GEOMEAN(K75,K77,K78,K79,K80,K82)</f>
        <v>1079.2837325125158</v>
      </c>
      <c r="L84" s="29">
        <f>GEOMEAN(L75,L77,L78,L79,L80,L82)</f>
        <v>77.21678529294431</v>
      </c>
      <c r="M84" s="30">
        <f>GEOMEAN(M75,M77,M78,M79,M80,M82)</f>
        <v>1282.2409791665718</v>
      </c>
    </row>
    <row r="85" spans="1:4" s="30" customFormat="1" ht="12.75">
      <c r="A85" s="22"/>
      <c r="B85" s="29"/>
      <c r="D85" s="31"/>
    </row>
    <row r="86" spans="1:14" s="30" customFormat="1" ht="12.75">
      <c r="A86" s="22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s="30" customFormat="1" ht="12.75">
      <c r="A87" s="22"/>
      <c r="B87" s="29" t="s">
        <v>59</v>
      </c>
      <c r="C87" s="30" t="s">
        <v>49</v>
      </c>
      <c r="D87" s="31">
        <v>38837</v>
      </c>
      <c r="E87" s="30" t="s">
        <v>36</v>
      </c>
      <c r="F87" s="30" t="s">
        <v>50</v>
      </c>
      <c r="G87" s="30" t="s">
        <v>14</v>
      </c>
      <c r="H87" s="30">
        <v>5</v>
      </c>
      <c r="I87" s="30">
        <v>63</v>
      </c>
      <c r="J87" s="30">
        <v>1</v>
      </c>
      <c r="K87" s="30">
        <f aca="true" t="shared" si="3" ref="K87:K92">(100/H87)*I87</f>
        <v>1260</v>
      </c>
      <c r="L87" s="30">
        <f aca="true" t="shared" si="4" ref="L87:L92">(100/H87)*J87</f>
        <v>20</v>
      </c>
      <c r="M87" s="30">
        <f aca="true" t="shared" si="5" ref="M87:M92">(K87+L87)</f>
        <v>1280</v>
      </c>
      <c r="N87" s="30" t="s">
        <v>7</v>
      </c>
    </row>
    <row r="88" spans="1:14" s="30" customFormat="1" ht="12.75">
      <c r="A88" s="22"/>
      <c r="B88" s="29" t="s">
        <v>59</v>
      </c>
      <c r="C88" s="30" t="s">
        <v>49</v>
      </c>
      <c r="D88" s="31">
        <v>38842</v>
      </c>
      <c r="E88" s="30" t="s">
        <v>36</v>
      </c>
      <c r="F88" s="30" t="s">
        <v>50</v>
      </c>
      <c r="G88" s="30" t="s">
        <v>37</v>
      </c>
      <c r="H88" s="30">
        <v>5</v>
      </c>
      <c r="I88" s="30">
        <v>94</v>
      </c>
      <c r="J88" s="30">
        <v>4</v>
      </c>
      <c r="K88" s="30">
        <f t="shared" si="3"/>
        <v>1880</v>
      </c>
      <c r="L88" s="30">
        <f t="shared" si="4"/>
        <v>80</v>
      </c>
      <c r="M88" s="30">
        <f t="shared" si="5"/>
        <v>1960</v>
      </c>
      <c r="N88" s="30" t="s">
        <v>7</v>
      </c>
    </row>
    <row r="89" spans="1:14" s="30" customFormat="1" ht="12.75">
      <c r="A89" s="22"/>
      <c r="B89" s="29" t="s">
        <v>59</v>
      </c>
      <c r="C89" s="30" t="s">
        <v>49</v>
      </c>
      <c r="D89" s="31">
        <v>38855</v>
      </c>
      <c r="E89" s="30" t="s">
        <v>41</v>
      </c>
      <c r="F89" s="30" t="s">
        <v>51</v>
      </c>
      <c r="G89" s="30" t="s">
        <v>39</v>
      </c>
      <c r="H89" s="30">
        <v>5</v>
      </c>
      <c r="I89" s="30">
        <v>87</v>
      </c>
      <c r="J89" s="30">
        <v>3</v>
      </c>
      <c r="K89" s="30">
        <f t="shared" si="3"/>
        <v>1740</v>
      </c>
      <c r="L89" s="30">
        <f t="shared" si="4"/>
        <v>60</v>
      </c>
      <c r="M89" s="30">
        <f t="shared" si="5"/>
        <v>1800</v>
      </c>
      <c r="N89" s="30" t="s">
        <v>7</v>
      </c>
    </row>
    <row r="90" spans="1:14" s="30" customFormat="1" ht="12.75">
      <c r="A90" s="22"/>
      <c r="B90" s="29" t="s">
        <v>59</v>
      </c>
      <c r="C90" s="30" t="s">
        <v>49</v>
      </c>
      <c r="D90" s="31">
        <v>38866</v>
      </c>
      <c r="E90" s="30" t="s">
        <v>36</v>
      </c>
      <c r="F90" s="30" t="s">
        <v>52</v>
      </c>
      <c r="G90" s="30" t="s">
        <v>14</v>
      </c>
      <c r="H90" s="30">
        <v>5</v>
      </c>
      <c r="I90" s="30">
        <v>41</v>
      </c>
      <c r="J90" s="30">
        <v>0</v>
      </c>
      <c r="K90" s="30">
        <f t="shared" si="3"/>
        <v>820</v>
      </c>
      <c r="L90" s="30">
        <v>1</v>
      </c>
      <c r="M90" s="30">
        <f t="shared" si="5"/>
        <v>821</v>
      </c>
      <c r="N90" s="30" t="s">
        <v>7</v>
      </c>
    </row>
    <row r="91" spans="1:14" s="30" customFormat="1" ht="12.75">
      <c r="A91" s="22"/>
      <c r="B91" s="29" t="s">
        <v>59</v>
      </c>
      <c r="C91" s="30" t="s">
        <v>49</v>
      </c>
      <c r="D91" s="31">
        <v>38893</v>
      </c>
      <c r="E91" s="30" t="s">
        <v>41</v>
      </c>
      <c r="F91" s="30" t="s">
        <v>53</v>
      </c>
      <c r="G91" s="30" t="s">
        <v>14</v>
      </c>
      <c r="H91" s="30">
        <v>5</v>
      </c>
      <c r="I91" s="30">
        <v>127</v>
      </c>
      <c r="J91" s="30">
        <v>3</v>
      </c>
      <c r="K91" s="30">
        <f t="shared" si="3"/>
        <v>2540</v>
      </c>
      <c r="L91" s="30">
        <f t="shared" si="4"/>
        <v>60</v>
      </c>
      <c r="M91" s="30">
        <f t="shared" si="5"/>
        <v>2600</v>
      </c>
      <c r="N91" s="30" t="s">
        <v>7</v>
      </c>
    </row>
    <row r="92" spans="1:14" s="30" customFormat="1" ht="12.75">
      <c r="A92" s="22"/>
      <c r="B92" s="29" t="s">
        <v>59</v>
      </c>
      <c r="C92" s="30" t="s">
        <v>49</v>
      </c>
      <c r="D92" s="31">
        <v>38929</v>
      </c>
      <c r="E92" s="30" t="s">
        <v>36</v>
      </c>
      <c r="F92" s="30" t="s">
        <v>54</v>
      </c>
      <c r="G92" s="30" t="s">
        <v>14</v>
      </c>
      <c r="H92" s="30">
        <v>5</v>
      </c>
      <c r="I92" s="30">
        <v>107</v>
      </c>
      <c r="J92" s="30">
        <v>2</v>
      </c>
      <c r="K92" s="30">
        <f t="shared" si="3"/>
        <v>2140</v>
      </c>
      <c r="L92" s="30">
        <f t="shared" si="4"/>
        <v>40</v>
      </c>
      <c r="M92" s="30">
        <f t="shared" si="5"/>
        <v>2180</v>
      </c>
      <c r="N92" s="30" t="s">
        <v>7</v>
      </c>
    </row>
    <row r="93" spans="1:14" s="30" customFormat="1" ht="12.75">
      <c r="A93" s="22"/>
      <c r="B93" s="29" t="s">
        <v>59</v>
      </c>
      <c r="C93" s="30" t="s">
        <v>49</v>
      </c>
      <c r="D93" s="32">
        <v>38956</v>
      </c>
      <c r="E93" s="33" t="s">
        <v>12</v>
      </c>
      <c r="F93" s="33" t="s">
        <v>55</v>
      </c>
      <c r="G93" s="30" t="s">
        <v>14</v>
      </c>
      <c r="H93" s="33">
        <v>5</v>
      </c>
      <c r="I93" s="33">
        <v>40</v>
      </c>
      <c r="J93" s="33">
        <v>1</v>
      </c>
      <c r="K93" s="33">
        <v>800</v>
      </c>
      <c r="L93" s="33">
        <v>20</v>
      </c>
      <c r="M93" s="33">
        <v>820</v>
      </c>
      <c r="N93" s="33" t="s">
        <v>7</v>
      </c>
    </row>
    <row r="94" spans="1:14" s="30" customFormat="1" ht="12.75">
      <c r="A94" s="22"/>
      <c r="B94" s="29" t="s">
        <v>59</v>
      </c>
      <c r="C94" s="30" t="s">
        <v>49</v>
      </c>
      <c r="D94" s="32">
        <v>38981</v>
      </c>
      <c r="E94" s="33" t="s">
        <v>21</v>
      </c>
      <c r="F94" s="33" t="s">
        <v>54</v>
      </c>
      <c r="G94" s="33" t="s">
        <v>45</v>
      </c>
      <c r="H94" s="33">
        <v>5</v>
      </c>
      <c r="I94" s="33">
        <v>166</v>
      </c>
      <c r="J94" s="33">
        <v>17</v>
      </c>
      <c r="K94" s="33">
        <v>3320</v>
      </c>
      <c r="L94" s="33">
        <v>340</v>
      </c>
      <c r="M94" s="33">
        <v>3660</v>
      </c>
      <c r="N94" s="33" t="s">
        <v>7</v>
      </c>
    </row>
    <row r="95" spans="1:14" s="5" customFormat="1" ht="12.75">
      <c r="A95" s="22"/>
      <c r="B95" s="8" t="s">
        <v>68</v>
      </c>
      <c r="D95" s="28"/>
      <c r="E95" s="12"/>
      <c r="F95" s="12"/>
      <c r="G95" s="12"/>
      <c r="H95" s="12"/>
      <c r="I95" s="12"/>
      <c r="J95" s="12"/>
      <c r="K95" s="12">
        <f>GEOMEAN(K87:K94)</f>
        <v>1625.720499377524</v>
      </c>
      <c r="L95" s="54">
        <f>GEOMEAN(L87:L94,L90:L94)</f>
        <v>31.11006280307999</v>
      </c>
      <c r="M95" s="12">
        <f>GEOMEAN(M87:M94)</f>
        <v>1678.7105133731193</v>
      </c>
      <c r="N95" s="12"/>
    </row>
    <row r="96" spans="1:14" s="5" customFormat="1" ht="12.75">
      <c r="A96" s="22"/>
      <c r="B96" s="8" t="s">
        <v>69</v>
      </c>
      <c r="D96" s="28"/>
      <c r="E96" s="12"/>
      <c r="F96" s="12"/>
      <c r="G96" s="12"/>
      <c r="H96" s="12"/>
      <c r="I96" s="12"/>
      <c r="J96" s="12"/>
      <c r="K96" s="12">
        <f>GEOMEAN(K87,K90,K91,K92,K93)</f>
        <v>1350.530432438811</v>
      </c>
      <c r="L96" s="54">
        <f>GEOMEAN(L87,L90,L91,L92,L93,L94,L94)</f>
        <v>37.83466271674238</v>
      </c>
      <c r="M96" s="12">
        <f>GEOMEAN(M87,M90,M91,M92,M93,M94)</f>
        <v>1617.0110375044583</v>
      </c>
      <c r="N96" s="12"/>
    </row>
    <row r="97" spans="1:14" s="5" customFormat="1" ht="12.75">
      <c r="A97" s="22"/>
      <c r="B97" s="8"/>
      <c r="D97" s="28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5" s="5" customFormat="1" ht="12.75">
      <c r="A98" s="22"/>
      <c r="B98" s="8" t="s">
        <v>59</v>
      </c>
      <c r="C98" s="12" t="s">
        <v>35</v>
      </c>
      <c r="D98" s="28">
        <v>39222</v>
      </c>
      <c r="E98" s="12" t="s">
        <v>12</v>
      </c>
      <c r="F98" s="12" t="s">
        <v>13</v>
      </c>
      <c r="G98" s="12" t="s">
        <v>14</v>
      </c>
      <c r="H98" s="12">
        <v>5</v>
      </c>
      <c r="I98" s="12">
        <v>7</v>
      </c>
      <c r="J98" s="12">
        <v>0</v>
      </c>
      <c r="K98" s="12">
        <v>140</v>
      </c>
      <c r="L98" s="12">
        <v>1</v>
      </c>
      <c r="M98" s="12">
        <v>140</v>
      </c>
      <c r="N98" s="12" t="s">
        <v>15</v>
      </c>
      <c r="O98" s="12" t="s">
        <v>27</v>
      </c>
    </row>
    <row r="99" spans="1:15" s="5" customFormat="1" ht="12.75">
      <c r="A99" s="22"/>
      <c r="B99" s="8" t="s">
        <v>59</v>
      </c>
      <c r="C99" s="12" t="s">
        <v>35</v>
      </c>
      <c r="D99" s="28">
        <v>39250</v>
      </c>
      <c r="E99" s="12" t="s">
        <v>12</v>
      </c>
      <c r="F99" s="12" t="s">
        <v>28</v>
      </c>
      <c r="G99" s="12" t="s">
        <v>14</v>
      </c>
      <c r="H99" s="12">
        <v>5</v>
      </c>
      <c r="I99" s="12">
        <v>17</v>
      </c>
      <c r="J99" s="12">
        <v>2</v>
      </c>
      <c r="K99" s="12">
        <v>340</v>
      </c>
      <c r="L99" s="12">
        <v>40</v>
      </c>
      <c r="M99" s="12">
        <v>380</v>
      </c>
      <c r="N99" s="12" t="s">
        <v>15</v>
      </c>
      <c r="O99" s="12" t="s">
        <v>29</v>
      </c>
    </row>
    <row r="100" spans="1:15" s="5" customFormat="1" ht="12.75">
      <c r="A100" s="22"/>
      <c r="B100" s="8" t="s">
        <v>59</v>
      </c>
      <c r="C100" s="12" t="s">
        <v>35</v>
      </c>
      <c r="D100" s="28">
        <v>39292</v>
      </c>
      <c r="E100" s="12" t="s">
        <v>21</v>
      </c>
      <c r="F100" s="12" t="s">
        <v>13</v>
      </c>
      <c r="G100" s="12" t="s">
        <v>14</v>
      </c>
      <c r="H100" s="12">
        <v>5</v>
      </c>
      <c r="I100" s="12">
        <v>23</v>
      </c>
      <c r="J100" s="12">
        <v>6</v>
      </c>
      <c r="K100" s="12">
        <v>460</v>
      </c>
      <c r="L100" s="12">
        <v>120</v>
      </c>
      <c r="M100" s="12">
        <v>580</v>
      </c>
      <c r="N100" s="12" t="s">
        <v>15</v>
      </c>
      <c r="O100" s="12" t="s">
        <v>30</v>
      </c>
    </row>
    <row r="101" spans="1:15" s="5" customFormat="1" ht="12.75">
      <c r="A101" s="22"/>
      <c r="B101" s="8" t="s">
        <v>59</v>
      </c>
      <c r="C101" s="12" t="s">
        <v>35</v>
      </c>
      <c r="D101" s="28">
        <v>39321</v>
      </c>
      <c r="E101" s="12" t="s">
        <v>21</v>
      </c>
      <c r="F101" s="12"/>
      <c r="G101" s="12" t="s">
        <v>14</v>
      </c>
      <c r="H101" s="12">
        <v>5</v>
      </c>
      <c r="I101" s="12">
        <v>20</v>
      </c>
      <c r="J101" s="12">
        <v>0</v>
      </c>
      <c r="K101" s="12">
        <v>400</v>
      </c>
      <c r="L101" s="12">
        <v>1</v>
      </c>
      <c r="M101" s="12">
        <v>400</v>
      </c>
      <c r="N101" s="12" t="s">
        <v>15</v>
      </c>
      <c r="O101" s="12" t="s">
        <v>31</v>
      </c>
    </row>
    <row r="102" spans="1:15" s="5" customFormat="1" ht="12.75">
      <c r="A102" s="22"/>
      <c r="B102" s="8" t="s">
        <v>59</v>
      </c>
      <c r="C102" s="12" t="s">
        <v>35</v>
      </c>
      <c r="D102" s="28">
        <v>39321</v>
      </c>
      <c r="E102" s="12" t="s">
        <v>21</v>
      </c>
      <c r="F102" s="12"/>
      <c r="G102" s="12" t="s">
        <v>14</v>
      </c>
      <c r="H102" s="12">
        <v>5</v>
      </c>
      <c r="I102" s="12">
        <v>23</v>
      </c>
      <c r="J102" s="12">
        <v>1</v>
      </c>
      <c r="K102" s="12">
        <v>460</v>
      </c>
      <c r="L102" s="12">
        <v>20</v>
      </c>
      <c r="M102" s="12">
        <v>480</v>
      </c>
      <c r="N102" s="12" t="s">
        <v>15</v>
      </c>
      <c r="O102" s="12" t="s">
        <v>32</v>
      </c>
    </row>
    <row r="103" spans="1:15" s="5" customFormat="1" ht="12.75">
      <c r="A103" s="22"/>
      <c r="B103" s="8" t="s">
        <v>59</v>
      </c>
      <c r="C103" s="12" t="s">
        <v>35</v>
      </c>
      <c r="D103" s="28">
        <v>39348</v>
      </c>
      <c r="E103" s="12" t="s">
        <v>21</v>
      </c>
      <c r="F103" s="12" t="s">
        <v>18</v>
      </c>
      <c r="G103" s="12" t="s">
        <v>14</v>
      </c>
      <c r="H103" s="12">
        <v>5</v>
      </c>
      <c r="I103" s="12">
        <v>7</v>
      </c>
      <c r="J103" s="12">
        <v>0</v>
      </c>
      <c r="K103" s="12">
        <v>140</v>
      </c>
      <c r="L103" s="12">
        <v>1</v>
      </c>
      <c r="M103" s="12">
        <v>140</v>
      </c>
      <c r="N103" s="12" t="s">
        <v>15</v>
      </c>
      <c r="O103" s="12" t="s">
        <v>33</v>
      </c>
    </row>
    <row r="104" spans="1:15" s="5" customFormat="1" ht="12.75">
      <c r="A104" s="22"/>
      <c r="B104" s="8" t="s">
        <v>59</v>
      </c>
      <c r="C104" s="12" t="s">
        <v>35</v>
      </c>
      <c r="D104" s="28">
        <v>39376</v>
      </c>
      <c r="E104" s="12" t="s">
        <v>21</v>
      </c>
      <c r="F104" s="12" t="s">
        <v>13</v>
      </c>
      <c r="G104" s="12" t="s">
        <v>14</v>
      </c>
      <c r="H104" s="12">
        <v>5</v>
      </c>
      <c r="I104" s="12">
        <v>43</v>
      </c>
      <c r="J104" s="12">
        <v>8</v>
      </c>
      <c r="K104" s="12">
        <v>860</v>
      </c>
      <c r="L104" s="12">
        <v>160</v>
      </c>
      <c r="M104" s="12">
        <v>1020</v>
      </c>
      <c r="N104" s="12" t="s">
        <v>15</v>
      </c>
      <c r="O104" s="12" t="s">
        <v>34</v>
      </c>
    </row>
    <row r="105" spans="1:15" s="5" customFormat="1" ht="12.75">
      <c r="A105" s="22"/>
      <c r="B105" s="8" t="s">
        <v>59</v>
      </c>
      <c r="C105" s="12" t="s">
        <v>35</v>
      </c>
      <c r="D105" s="28">
        <v>39376</v>
      </c>
      <c r="E105" s="12" t="s">
        <v>21</v>
      </c>
      <c r="F105" s="12" t="s">
        <v>13</v>
      </c>
      <c r="G105" s="12" t="s">
        <v>14</v>
      </c>
      <c r="H105" s="12">
        <v>5</v>
      </c>
      <c r="I105" s="12">
        <v>42</v>
      </c>
      <c r="J105" s="12">
        <v>6</v>
      </c>
      <c r="K105" s="12">
        <v>840</v>
      </c>
      <c r="L105" s="12">
        <v>120</v>
      </c>
      <c r="M105" s="12">
        <v>960</v>
      </c>
      <c r="N105" s="12" t="s">
        <v>15</v>
      </c>
      <c r="O105" s="12" t="s">
        <v>32</v>
      </c>
    </row>
    <row r="106" spans="1:15" s="5" customFormat="1" ht="12.75">
      <c r="A106" s="22"/>
      <c r="B106" s="8" t="s">
        <v>68</v>
      </c>
      <c r="C106" s="12"/>
      <c r="D106" s="28"/>
      <c r="E106" s="12"/>
      <c r="F106" s="12"/>
      <c r="G106" s="12"/>
      <c r="H106" s="12"/>
      <c r="I106" s="12"/>
      <c r="J106" s="12"/>
      <c r="K106" s="12">
        <f>GEOMEAN(K98:K105)</f>
        <v>376.9302977495847</v>
      </c>
      <c r="L106" s="54">
        <f>GEOMEAN(L98:L105,L101:L102,L103:L105)</f>
        <v>13.87715002823941</v>
      </c>
      <c r="M106" s="12">
        <f>GEOMEAN(M98:M105)</f>
        <v>410.87057219627127</v>
      </c>
      <c r="N106" s="12"/>
      <c r="O106" s="12"/>
    </row>
    <row r="107" spans="1:15" s="5" customFormat="1" ht="12.75">
      <c r="A107" s="22"/>
      <c r="B107" s="8"/>
      <c r="C107" s="12"/>
      <c r="D107" s="2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2.75">
      <c r="A108" s="22"/>
      <c r="B108" s="8" t="s">
        <v>59</v>
      </c>
      <c r="C108" s="1" t="s">
        <v>35</v>
      </c>
      <c r="D108" s="2">
        <v>39552</v>
      </c>
      <c r="G108" s="1" t="s">
        <v>14</v>
      </c>
      <c r="H108" s="1">
        <v>5</v>
      </c>
      <c r="I108" s="1">
        <v>17</v>
      </c>
      <c r="J108" s="1">
        <v>0</v>
      </c>
      <c r="K108" s="1">
        <v>340</v>
      </c>
      <c r="L108" s="1">
        <v>1</v>
      </c>
      <c r="M108" s="1">
        <v>340</v>
      </c>
      <c r="N108" s="3" t="s">
        <v>7</v>
      </c>
      <c r="O108" s="1"/>
    </row>
    <row r="109" spans="1:15" ht="12.75">
      <c r="A109" s="22"/>
      <c r="B109" s="8" t="s">
        <v>59</v>
      </c>
      <c r="C109" s="1" t="s">
        <v>35</v>
      </c>
      <c r="D109" s="2">
        <v>39569</v>
      </c>
      <c r="G109" s="1" t="s">
        <v>37</v>
      </c>
      <c r="H109" s="1">
        <v>5</v>
      </c>
      <c r="I109" s="1">
        <v>117</v>
      </c>
      <c r="J109" s="1">
        <v>2</v>
      </c>
      <c r="K109" s="1">
        <v>2340</v>
      </c>
      <c r="L109" s="1">
        <v>40</v>
      </c>
      <c r="M109" s="1">
        <v>2380</v>
      </c>
      <c r="N109" s="3" t="s">
        <v>7</v>
      </c>
      <c r="O109" s="1"/>
    </row>
    <row r="110" spans="1:15" ht="12.75">
      <c r="A110" s="22"/>
      <c r="B110" s="8" t="s">
        <v>59</v>
      </c>
      <c r="C110" s="1" t="s">
        <v>35</v>
      </c>
      <c r="D110" s="2">
        <v>39580</v>
      </c>
      <c r="G110" s="1" t="s">
        <v>14</v>
      </c>
      <c r="H110" s="1">
        <v>5</v>
      </c>
      <c r="I110" s="1">
        <v>23</v>
      </c>
      <c r="J110" s="1">
        <v>3</v>
      </c>
      <c r="K110" s="1">
        <v>460</v>
      </c>
      <c r="L110" s="1">
        <v>60</v>
      </c>
      <c r="M110" s="1">
        <v>520</v>
      </c>
      <c r="N110" s="3" t="s">
        <v>7</v>
      </c>
      <c r="O110" s="1"/>
    </row>
    <row r="111" spans="1:15" ht="12.75">
      <c r="A111" s="22"/>
      <c r="B111" s="8" t="s">
        <v>59</v>
      </c>
      <c r="C111" s="1" t="s">
        <v>35</v>
      </c>
      <c r="D111" s="2">
        <v>39608</v>
      </c>
      <c r="G111" s="1" t="s">
        <v>14</v>
      </c>
      <c r="H111" s="1">
        <v>5</v>
      </c>
      <c r="I111" s="1">
        <v>58</v>
      </c>
      <c r="J111" s="1">
        <v>4</v>
      </c>
      <c r="K111" s="1">
        <v>1160</v>
      </c>
      <c r="L111" s="1">
        <v>80</v>
      </c>
      <c r="M111" s="1">
        <v>1240</v>
      </c>
      <c r="N111" s="3" t="s">
        <v>7</v>
      </c>
      <c r="O111" s="1"/>
    </row>
    <row r="112" spans="1:15" ht="12.75">
      <c r="A112" s="22"/>
      <c r="B112" s="8" t="s">
        <v>59</v>
      </c>
      <c r="C112" s="1" t="s">
        <v>35</v>
      </c>
      <c r="D112" s="2">
        <v>39649</v>
      </c>
      <c r="E112" s="1" t="s">
        <v>12</v>
      </c>
      <c r="F112" s="1" t="s">
        <v>13</v>
      </c>
      <c r="G112" s="1" t="s">
        <v>14</v>
      </c>
      <c r="H112" s="1">
        <v>5</v>
      </c>
      <c r="I112" s="1">
        <v>58</v>
      </c>
      <c r="J112" s="1">
        <v>6</v>
      </c>
      <c r="K112" s="1">
        <v>1160</v>
      </c>
      <c r="L112" s="1">
        <v>120</v>
      </c>
      <c r="M112" s="1">
        <v>1280</v>
      </c>
      <c r="N112" s="1" t="s">
        <v>15</v>
      </c>
      <c r="O112" s="1"/>
    </row>
    <row r="113" spans="1:15" ht="12.75">
      <c r="A113" s="22"/>
      <c r="B113" s="8" t="s">
        <v>59</v>
      </c>
      <c r="C113" s="1" t="s">
        <v>35</v>
      </c>
      <c r="D113" s="2">
        <v>39663</v>
      </c>
      <c r="E113" s="1" t="s">
        <v>12</v>
      </c>
      <c r="F113" s="1" t="s">
        <v>13</v>
      </c>
      <c r="G113" s="1" t="s">
        <v>14</v>
      </c>
      <c r="H113" s="1">
        <v>5</v>
      </c>
      <c r="I113" s="1">
        <v>137</v>
      </c>
      <c r="J113" s="1">
        <v>10</v>
      </c>
      <c r="K113" s="1">
        <v>2740</v>
      </c>
      <c r="L113" s="1">
        <v>200</v>
      </c>
      <c r="M113" s="1">
        <v>2940</v>
      </c>
      <c r="N113" s="1" t="s">
        <v>15</v>
      </c>
      <c r="O113" s="1"/>
    </row>
    <row r="114" spans="1:15" ht="12.75">
      <c r="A114" s="22"/>
      <c r="B114" s="8" t="s">
        <v>59</v>
      </c>
      <c r="C114" s="1" t="s">
        <v>82</v>
      </c>
      <c r="D114" s="2">
        <v>39698</v>
      </c>
      <c r="E114" s="1" t="s">
        <v>21</v>
      </c>
      <c r="F114" s="1" t="s">
        <v>79</v>
      </c>
      <c r="G114" s="1" t="s">
        <v>77</v>
      </c>
      <c r="H114" s="1">
        <v>5</v>
      </c>
      <c r="I114" s="1" t="s">
        <v>80</v>
      </c>
      <c r="J114" s="1">
        <v>26</v>
      </c>
      <c r="K114" s="1">
        <v>580</v>
      </c>
      <c r="L114" s="1">
        <v>520</v>
      </c>
      <c r="M114" s="1">
        <v>1100</v>
      </c>
      <c r="N114" s="1" t="s">
        <v>15</v>
      </c>
      <c r="O114" s="1"/>
    </row>
    <row r="115" spans="1:14" s="5" customFormat="1" ht="12.75">
      <c r="A115" s="22"/>
      <c r="B115" s="8" t="s">
        <v>59</v>
      </c>
      <c r="C115" s="5" t="s">
        <v>35</v>
      </c>
      <c r="D115" s="2">
        <v>39740</v>
      </c>
      <c r="E115" s="1" t="s">
        <v>21</v>
      </c>
      <c r="F115" s="1" t="s">
        <v>81</v>
      </c>
      <c r="G115" s="1" t="s">
        <v>14</v>
      </c>
      <c r="H115" s="1">
        <v>5</v>
      </c>
      <c r="I115" s="1">
        <v>159</v>
      </c>
      <c r="J115" s="1">
        <v>98</v>
      </c>
      <c r="K115" s="1">
        <v>3180</v>
      </c>
      <c r="L115" s="1">
        <v>1960</v>
      </c>
      <c r="M115" s="1">
        <v>5140</v>
      </c>
      <c r="N115" s="1" t="s">
        <v>15</v>
      </c>
    </row>
    <row r="116" spans="1:15" ht="12.75">
      <c r="A116" s="22"/>
      <c r="B116" s="8" t="s">
        <v>68</v>
      </c>
      <c r="D116" s="2"/>
      <c r="H116" s="1"/>
      <c r="K116" s="1">
        <f>GEOMEAN(K108:K115)</f>
        <v>1120.7191234908137</v>
      </c>
      <c r="L116" s="9">
        <f>GEOMEAN(L108:L115)</f>
        <v>90.98535327290377</v>
      </c>
      <c r="M116" s="1">
        <f>GEOMEAN(M108:M115)</f>
        <v>1351.0588010638155</v>
      </c>
      <c r="N116" s="3"/>
      <c r="O116" s="1"/>
    </row>
    <row r="117" spans="1:14" s="10" customFormat="1" ht="12.75">
      <c r="A117" s="22"/>
      <c r="B117" s="8" t="s">
        <v>69</v>
      </c>
      <c r="D117" s="13"/>
      <c r="G117" s="8"/>
      <c r="H117" s="15"/>
      <c r="K117" s="44">
        <f>GEOMEAN(K108,K110,K111,K112,K113,K115)</f>
        <v>1106.3394572997486</v>
      </c>
      <c r="L117" s="15">
        <f>GEOMEAN(L108,L110,L111,L112,L114,L114,L113,L115)</f>
        <v>125.37599848020737</v>
      </c>
      <c r="M117" s="44">
        <f>GEOMEAN(M108,M110,M111,M112,M113,M115)</f>
        <v>1272.2449259944053</v>
      </c>
      <c r="N117" s="8"/>
    </row>
    <row r="118" spans="2:14" s="10" customFormat="1" ht="12.75">
      <c r="B118" s="8"/>
      <c r="D118" s="13"/>
      <c r="G118" s="8"/>
      <c r="H118" s="15"/>
      <c r="K118" s="15"/>
      <c r="L118" s="15"/>
      <c r="M118" s="15"/>
      <c r="N118" s="8"/>
    </row>
    <row r="119" spans="2:14" ht="12.75">
      <c r="B119" s="39" t="s">
        <v>62</v>
      </c>
      <c r="C119" s="10"/>
      <c r="D119" s="23"/>
      <c r="E119" s="10"/>
      <c r="F119" s="10"/>
      <c r="G119" s="8"/>
      <c r="H119" s="15"/>
      <c r="I119" s="10"/>
      <c r="J119" s="10"/>
      <c r="K119" s="15"/>
      <c r="L119" s="15"/>
      <c r="M119" s="15"/>
      <c r="N119" s="8"/>
    </row>
    <row r="120" spans="2:14" ht="12.75">
      <c r="B120" s="10" t="s">
        <v>63</v>
      </c>
      <c r="C120" s="7"/>
      <c r="D120" s="24"/>
      <c r="N120" s="3"/>
    </row>
    <row r="121" spans="2:15" s="7" customFormat="1" ht="12.75">
      <c r="B121" s="10" t="s">
        <v>64</v>
      </c>
      <c r="D121" s="24"/>
      <c r="E121" s="1"/>
      <c r="F121" s="1"/>
      <c r="G121" s="1"/>
      <c r="H121" s="16"/>
      <c r="I121" s="1"/>
      <c r="J121" s="1"/>
      <c r="K121" s="16"/>
      <c r="L121" s="16"/>
      <c r="M121" s="16"/>
      <c r="N121" s="3"/>
      <c r="O121"/>
    </row>
    <row r="122" spans="2:15" s="10" customFormat="1" ht="12.75">
      <c r="B122" s="9" t="s">
        <v>65</v>
      </c>
      <c r="C122" s="7"/>
      <c r="D122" s="24"/>
      <c r="E122" s="1"/>
      <c r="F122" s="1"/>
      <c r="G122" s="1"/>
      <c r="H122" s="16"/>
      <c r="I122" s="1"/>
      <c r="J122" s="1"/>
      <c r="K122" s="16"/>
      <c r="L122" s="16"/>
      <c r="M122" s="16"/>
      <c r="N122" s="3"/>
      <c r="O122"/>
    </row>
    <row r="123" spans="2:15" s="10" customFormat="1" ht="12.75">
      <c r="B123" s="9" t="s">
        <v>66</v>
      </c>
      <c r="C123" s="7"/>
      <c r="D123" s="24"/>
      <c r="E123" s="1"/>
      <c r="F123" s="1"/>
      <c r="G123" s="1"/>
      <c r="H123" s="16"/>
      <c r="I123" s="1"/>
      <c r="J123" s="1"/>
      <c r="K123" s="16"/>
      <c r="L123" s="16"/>
      <c r="M123" s="16"/>
      <c r="N123" s="3"/>
      <c r="O123"/>
    </row>
    <row r="124" spans="2:14" s="10" customFormat="1" ht="9" customHeight="1">
      <c r="B124" s="1"/>
      <c r="C124" s="7"/>
      <c r="D124" s="24"/>
      <c r="E124" s="1"/>
      <c r="F124" s="1"/>
      <c r="G124" s="1"/>
      <c r="H124" s="16"/>
      <c r="I124" s="1"/>
      <c r="J124" s="1"/>
      <c r="K124" s="16"/>
      <c r="L124" s="16"/>
      <c r="M124" s="16"/>
      <c r="N124" s="3"/>
    </row>
    <row r="125" spans="2:14" s="45" customFormat="1" ht="12">
      <c r="B125" s="46" t="s">
        <v>70</v>
      </c>
      <c r="C125" s="47"/>
      <c r="D125" s="48"/>
      <c r="E125" s="49"/>
      <c r="F125" s="49"/>
      <c r="G125" s="49"/>
      <c r="H125" s="50"/>
      <c r="I125" s="49"/>
      <c r="J125" s="49"/>
      <c r="K125" s="50"/>
      <c r="L125" s="50"/>
      <c r="M125" s="50"/>
      <c r="N125" s="51"/>
    </row>
    <row r="126" spans="2:16" s="10" customFormat="1" ht="12.75">
      <c r="B126" s="40"/>
      <c r="C126" s="40"/>
      <c r="D126" s="40"/>
      <c r="E126" s="40"/>
      <c r="F126" s="40"/>
      <c r="G126" s="40"/>
      <c r="H126" s="41"/>
      <c r="I126" s="40"/>
      <c r="J126" s="40"/>
      <c r="K126" s="41"/>
      <c r="L126" s="41"/>
      <c r="M126" s="41"/>
      <c r="N126" s="42"/>
      <c r="O126" s="43"/>
      <c r="P126" s="43"/>
    </row>
    <row r="127" spans="2:16" s="10" customFormat="1" ht="12.75">
      <c r="B127" s="40" t="s">
        <v>74</v>
      </c>
      <c r="C127" s="40"/>
      <c r="D127" s="40"/>
      <c r="E127" s="40"/>
      <c r="F127" s="40"/>
      <c r="G127" s="40"/>
      <c r="H127" s="41"/>
      <c r="I127" s="40"/>
      <c r="J127" s="40"/>
      <c r="K127" s="41"/>
      <c r="L127" s="41"/>
      <c r="M127" s="41"/>
      <c r="N127" s="42"/>
      <c r="O127" s="43"/>
      <c r="P127" s="43"/>
    </row>
    <row r="128" spans="2:16" s="10" customFormat="1" ht="12.75">
      <c r="B128" s="40" t="s">
        <v>75</v>
      </c>
      <c r="C128" s="40"/>
      <c r="D128" s="40"/>
      <c r="E128" s="40"/>
      <c r="F128" s="40"/>
      <c r="G128" s="40"/>
      <c r="H128" s="41"/>
      <c r="I128" s="40"/>
      <c r="J128" s="40"/>
      <c r="K128" s="41"/>
      <c r="L128" s="41"/>
      <c r="M128" s="41"/>
      <c r="N128" s="42"/>
      <c r="O128" s="43"/>
      <c r="P128" s="43"/>
    </row>
    <row r="129" spans="3:14" s="10" customFormat="1" ht="12.75">
      <c r="C129" s="9"/>
      <c r="D129" s="13"/>
      <c r="G129" s="8"/>
      <c r="H129" s="15"/>
      <c r="K129" s="15"/>
      <c r="L129" s="15"/>
      <c r="M129" s="15"/>
      <c r="N129" s="8"/>
    </row>
    <row r="130" spans="3:15" s="10" customFormat="1" ht="12.75">
      <c r="C130" s="9"/>
      <c r="D130" s="13"/>
      <c r="G130" s="8"/>
      <c r="H130" s="15"/>
      <c r="K130" s="15"/>
      <c r="L130" s="15"/>
      <c r="M130" s="15"/>
      <c r="N130" s="8"/>
      <c r="O130"/>
    </row>
    <row r="131" spans="3:14" s="10" customFormat="1" ht="12.75">
      <c r="C131" s="9"/>
      <c r="D131" s="23"/>
      <c r="G131" s="8"/>
      <c r="H131" s="15"/>
      <c r="K131" s="15"/>
      <c r="L131" s="15"/>
      <c r="M131" s="15"/>
      <c r="N131" s="8"/>
    </row>
    <row r="132" spans="3:15" s="10" customFormat="1" ht="12.75">
      <c r="C132" s="9"/>
      <c r="D132" s="23"/>
      <c r="G132" s="8"/>
      <c r="H132" s="15"/>
      <c r="K132" s="15"/>
      <c r="L132" s="15"/>
      <c r="M132" s="15"/>
      <c r="N132" s="8"/>
      <c r="O132"/>
    </row>
    <row r="133" spans="3:15" s="10" customFormat="1" ht="12.75">
      <c r="C133" s="9"/>
      <c r="D133" s="23"/>
      <c r="G133" s="8"/>
      <c r="H133" s="15"/>
      <c r="K133" s="15"/>
      <c r="L133" s="15"/>
      <c r="M133" s="15"/>
      <c r="N133" s="8"/>
      <c r="O133"/>
    </row>
    <row r="134" spans="2:15" ht="12.75">
      <c r="B134" s="10"/>
      <c r="D134" s="24"/>
      <c r="N134" s="3"/>
      <c r="O134" s="10"/>
    </row>
    <row r="135" spans="3:15" s="10" customFormat="1" ht="12.75">
      <c r="C135" s="9"/>
      <c r="D135" s="13"/>
      <c r="G135" s="8"/>
      <c r="H135" s="15"/>
      <c r="K135" s="15"/>
      <c r="L135" s="15"/>
      <c r="M135" s="15"/>
      <c r="N135" s="8"/>
      <c r="O135"/>
    </row>
    <row r="136" spans="2:15" ht="12.75">
      <c r="B136" s="10"/>
      <c r="D136" s="2"/>
      <c r="H136" s="17"/>
      <c r="N136" s="3"/>
      <c r="O136" s="10"/>
    </row>
    <row r="137" spans="2:15" ht="12.75">
      <c r="B137" s="7"/>
      <c r="D137" s="2"/>
      <c r="H137" s="17"/>
      <c r="N137" s="3"/>
      <c r="O137" s="10"/>
    </row>
    <row r="138" spans="2:14" s="10" customFormat="1" ht="12.75">
      <c r="B138" s="9"/>
      <c r="C138" s="1"/>
      <c r="D138" s="2"/>
      <c r="E138" s="1"/>
      <c r="F138" s="1"/>
      <c r="G138" s="5"/>
      <c r="H138" s="17"/>
      <c r="I138" s="1"/>
      <c r="J138" s="1"/>
      <c r="K138" s="16"/>
      <c r="L138" s="16"/>
      <c r="M138" s="16"/>
      <c r="N138" s="3"/>
    </row>
    <row r="139" spans="2:15" s="10" customFormat="1" ht="12.75">
      <c r="B139" s="1"/>
      <c r="C139" s="1"/>
      <c r="D139" s="24"/>
      <c r="E139" s="1"/>
      <c r="F139" s="1"/>
      <c r="G139" s="5"/>
      <c r="H139" s="16"/>
      <c r="I139" s="1"/>
      <c r="J139" s="1"/>
      <c r="K139" s="16"/>
      <c r="L139" s="16"/>
      <c r="M139" s="16"/>
      <c r="N139" s="3"/>
      <c r="O139"/>
    </row>
    <row r="140" spans="2:15" s="10" customFormat="1" ht="12.75">
      <c r="B140" s="1"/>
      <c r="C140" s="1"/>
      <c r="D140" s="24"/>
      <c r="E140" s="1"/>
      <c r="F140" s="1"/>
      <c r="G140" s="5"/>
      <c r="H140" s="16"/>
      <c r="I140" s="1"/>
      <c r="J140" s="1"/>
      <c r="K140" s="16"/>
      <c r="L140" s="16"/>
      <c r="M140" s="16"/>
      <c r="N140" s="3"/>
      <c r="O140"/>
    </row>
    <row r="141" spans="2:15" s="10" customFormat="1" ht="12.75">
      <c r="B141" s="1"/>
      <c r="C141" s="1"/>
      <c r="D141" s="24"/>
      <c r="E141" s="1"/>
      <c r="F141" s="1"/>
      <c r="G141" s="5"/>
      <c r="H141" s="16"/>
      <c r="I141" s="1"/>
      <c r="J141" s="1"/>
      <c r="K141" s="16"/>
      <c r="L141" s="16"/>
      <c r="M141" s="16"/>
      <c r="N141" s="3"/>
      <c r="O141"/>
    </row>
    <row r="142" spans="4:15" ht="12.75">
      <c r="D142" s="2"/>
      <c r="H142" s="17"/>
      <c r="N142" s="3"/>
      <c r="O142" s="10"/>
    </row>
    <row r="143" spans="2:15" s="10" customFormat="1" ht="12.75">
      <c r="B143" s="1"/>
      <c r="C143" s="1"/>
      <c r="D143" s="24"/>
      <c r="E143" s="1"/>
      <c r="F143" s="1"/>
      <c r="G143" s="5"/>
      <c r="H143" s="17"/>
      <c r="I143" s="1"/>
      <c r="J143" s="1"/>
      <c r="K143" s="16"/>
      <c r="L143" s="16"/>
      <c r="M143" s="16"/>
      <c r="N143" s="3"/>
      <c r="O143"/>
    </row>
    <row r="144" spans="2:15" s="10" customFormat="1" ht="12.75">
      <c r="B144" s="1"/>
      <c r="C144" s="1"/>
      <c r="D144" s="24"/>
      <c r="E144" s="1"/>
      <c r="F144" s="1"/>
      <c r="G144" s="5"/>
      <c r="H144" s="18"/>
      <c r="I144" s="1"/>
      <c r="J144" s="1"/>
      <c r="K144" s="16"/>
      <c r="L144" s="16"/>
      <c r="M144" s="16"/>
      <c r="N144" s="3"/>
      <c r="O144"/>
    </row>
    <row r="145" spans="4:14" ht="12.75">
      <c r="D145" s="24"/>
      <c r="G145" s="5"/>
      <c r="N145" s="3"/>
    </row>
    <row r="146" spans="4:14" ht="12.75">
      <c r="D146" s="24"/>
      <c r="G146" s="5"/>
      <c r="N146" s="3"/>
    </row>
    <row r="147" spans="2:15" s="10" customFormat="1" ht="12.75">
      <c r="B147" s="1"/>
      <c r="C147" s="1"/>
      <c r="D147" s="24"/>
      <c r="E147" s="1"/>
      <c r="F147" s="1"/>
      <c r="G147" s="1"/>
      <c r="H147" s="16"/>
      <c r="I147" s="1"/>
      <c r="J147" s="1"/>
      <c r="K147" s="16"/>
      <c r="L147" s="16"/>
      <c r="M147" s="16"/>
      <c r="N147" s="3"/>
      <c r="O147"/>
    </row>
    <row r="148" spans="2:14" s="10" customFormat="1" ht="12.75">
      <c r="B148" s="1"/>
      <c r="C148" s="1"/>
      <c r="D148" s="24"/>
      <c r="E148" s="1"/>
      <c r="F148" s="1"/>
      <c r="G148" s="1"/>
      <c r="H148" s="16"/>
      <c r="I148" s="1"/>
      <c r="J148" s="1"/>
      <c r="K148" s="16"/>
      <c r="L148" s="16"/>
      <c r="M148" s="16"/>
      <c r="N148" s="3"/>
    </row>
    <row r="149" spans="2:14" s="10" customFormat="1" ht="12.75">
      <c r="B149" s="1"/>
      <c r="C149" s="1"/>
      <c r="D149" s="24"/>
      <c r="E149" s="1"/>
      <c r="F149" s="1"/>
      <c r="G149" s="1"/>
      <c r="H149" s="16"/>
      <c r="I149" s="1"/>
      <c r="J149" s="1"/>
      <c r="K149" s="16"/>
      <c r="L149" s="16"/>
      <c r="M149" s="16"/>
      <c r="N149" s="3"/>
    </row>
    <row r="150" spans="3:15" ht="12.75">
      <c r="C150" s="10"/>
      <c r="D150" s="13"/>
      <c r="E150" s="10"/>
      <c r="F150" s="10"/>
      <c r="G150" s="8"/>
      <c r="H150" s="15"/>
      <c r="I150" s="10"/>
      <c r="J150" s="10"/>
      <c r="K150" s="15"/>
      <c r="L150" s="15"/>
      <c r="M150" s="15"/>
      <c r="N150" s="8"/>
      <c r="O150" s="10"/>
    </row>
    <row r="151" spans="3:15" ht="12.75">
      <c r="C151" s="10"/>
      <c r="D151" s="13"/>
      <c r="E151" s="10"/>
      <c r="F151" s="10"/>
      <c r="G151" s="8"/>
      <c r="H151" s="15"/>
      <c r="I151" s="10"/>
      <c r="J151" s="10"/>
      <c r="K151" s="15"/>
      <c r="L151" s="15"/>
      <c r="M151" s="15"/>
      <c r="N151" s="8"/>
      <c r="O151" s="10"/>
    </row>
    <row r="152" spans="2:14" s="10" customFormat="1" ht="12.75">
      <c r="B152" s="1"/>
      <c r="D152" s="13"/>
      <c r="G152" s="8"/>
      <c r="H152" s="15"/>
      <c r="K152" s="15"/>
      <c r="L152" s="15"/>
      <c r="M152" s="15"/>
      <c r="N152" s="8"/>
    </row>
    <row r="153" spans="2:14" s="10" customFormat="1" ht="12.75">
      <c r="B153" s="1"/>
      <c r="D153" s="13"/>
      <c r="G153" s="8"/>
      <c r="H153" s="15"/>
      <c r="K153" s="15"/>
      <c r="L153" s="15"/>
      <c r="M153" s="15"/>
      <c r="N153" s="8"/>
    </row>
    <row r="154" spans="3:15" ht="12.75">
      <c r="C154" s="10"/>
      <c r="D154" s="13"/>
      <c r="E154" s="10"/>
      <c r="F154" s="10"/>
      <c r="G154" s="8"/>
      <c r="H154" s="15"/>
      <c r="I154" s="10"/>
      <c r="J154" s="10"/>
      <c r="K154" s="15"/>
      <c r="L154" s="15"/>
      <c r="M154" s="15"/>
      <c r="N154" s="8"/>
      <c r="O154" s="10"/>
    </row>
    <row r="155" spans="2:15" s="10" customFormat="1" ht="12.75">
      <c r="B155" s="1"/>
      <c r="D155" s="13"/>
      <c r="G155" s="8"/>
      <c r="H155" s="15"/>
      <c r="K155" s="15"/>
      <c r="L155" s="15"/>
      <c r="M155" s="15"/>
      <c r="N155" s="8"/>
      <c r="O155"/>
    </row>
    <row r="156" spans="4:15" s="10" customFormat="1" ht="12.75">
      <c r="D156" s="23"/>
      <c r="E156" s="14"/>
      <c r="F156" s="14"/>
      <c r="G156" s="8"/>
      <c r="H156" s="15"/>
      <c r="I156" s="15"/>
      <c r="J156" s="15"/>
      <c r="K156" s="15"/>
      <c r="L156" s="15"/>
      <c r="M156" s="15"/>
      <c r="N156" s="8"/>
      <c r="O156"/>
    </row>
    <row r="157" spans="2:14" ht="12.75">
      <c r="B157" s="10"/>
      <c r="C157" s="7"/>
      <c r="D157" s="24"/>
      <c r="N157" s="3"/>
    </row>
    <row r="158" spans="3:15" s="10" customFormat="1" ht="12.75">
      <c r="C158" s="7"/>
      <c r="D158" s="24"/>
      <c r="E158" s="1"/>
      <c r="F158" s="1"/>
      <c r="G158" s="1"/>
      <c r="H158" s="16"/>
      <c r="I158" s="1"/>
      <c r="J158" s="1"/>
      <c r="K158" s="16"/>
      <c r="L158" s="16"/>
      <c r="M158" s="16"/>
      <c r="N158" s="3"/>
      <c r="O158"/>
    </row>
    <row r="159" spans="2:14" ht="12.75">
      <c r="B159" s="10"/>
      <c r="C159" s="7"/>
      <c r="D159" s="24"/>
      <c r="N159" s="3"/>
    </row>
    <row r="160" spans="2:14" ht="12.75">
      <c r="B160" s="10"/>
      <c r="C160" s="7"/>
      <c r="D160" s="24"/>
      <c r="N160" s="3"/>
    </row>
    <row r="161" spans="2:15" ht="12.75">
      <c r="B161" s="10"/>
      <c r="C161" s="10"/>
      <c r="D161" s="13"/>
      <c r="E161" s="10"/>
      <c r="F161" s="10"/>
      <c r="G161" s="8"/>
      <c r="H161" s="15"/>
      <c r="I161" s="10"/>
      <c r="J161" s="10"/>
      <c r="K161" s="15"/>
      <c r="L161" s="15"/>
      <c r="M161" s="15"/>
      <c r="N161" s="8"/>
      <c r="O161" s="10"/>
    </row>
    <row r="162" spans="2:15" ht="12.75">
      <c r="B162" s="10"/>
      <c r="C162" s="10"/>
      <c r="D162" s="13"/>
      <c r="E162" s="10"/>
      <c r="F162" s="10"/>
      <c r="G162" s="8"/>
      <c r="H162" s="15"/>
      <c r="I162" s="10"/>
      <c r="J162" s="10"/>
      <c r="K162" s="15"/>
      <c r="L162" s="15"/>
      <c r="M162" s="15"/>
      <c r="N162" s="8"/>
      <c r="O162" s="10"/>
    </row>
    <row r="163" spans="2:15" ht="12.75">
      <c r="B163" s="8"/>
      <c r="C163" s="10"/>
      <c r="D163" s="13"/>
      <c r="E163" s="10"/>
      <c r="F163" s="10"/>
      <c r="G163" s="8"/>
      <c r="H163" s="15"/>
      <c r="I163" s="10"/>
      <c r="J163" s="10"/>
      <c r="K163" s="15"/>
      <c r="L163" s="15"/>
      <c r="M163" s="15"/>
      <c r="N163" s="8"/>
      <c r="O163" s="10"/>
    </row>
    <row r="164" spans="3:15" ht="12.75">
      <c r="C164" s="10"/>
      <c r="D164" s="13"/>
      <c r="E164" s="10"/>
      <c r="F164" s="10"/>
      <c r="G164" s="8"/>
      <c r="H164" s="15"/>
      <c r="I164" s="10"/>
      <c r="J164" s="10"/>
      <c r="K164" s="15"/>
      <c r="L164" s="15"/>
      <c r="M164" s="15"/>
      <c r="N164" s="8"/>
      <c r="O164" s="10"/>
    </row>
    <row r="165" spans="3:15" ht="12.75">
      <c r="C165" s="10"/>
      <c r="D165" s="13"/>
      <c r="E165" s="10"/>
      <c r="F165" s="10"/>
      <c r="G165" s="8"/>
      <c r="H165" s="15"/>
      <c r="I165" s="10"/>
      <c r="J165" s="10"/>
      <c r="K165" s="15"/>
      <c r="L165" s="15"/>
      <c r="M165" s="15"/>
      <c r="N165" s="8"/>
      <c r="O165" s="10"/>
    </row>
    <row r="166" spans="3:15" ht="12.75">
      <c r="C166" s="10"/>
      <c r="D166" s="13"/>
      <c r="E166" s="10"/>
      <c r="F166" s="10"/>
      <c r="G166" s="8"/>
      <c r="H166" s="15"/>
      <c r="I166" s="10"/>
      <c r="J166" s="10"/>
      <c r="K166" s="15"/>
      <c r="L166" s="15"/>
      <c r="M166" s="15"/>
      <c r="N166" s="8"/>
      <c r="O166" s="10"/>
    </row>
    <row r="167" spans="2:15" ht="12.75">
      <c r="B167" s="10"/>
      <c r="C167" s="10"/>
      <c r="D167" s="23"/>
      <c r="E167" s="10"/>
      <c r="F167" s="10"/>
      <c r="G167" s="8"/>
      <c r="H167" s="15"/>
      <c r="I167" s="10"/>
      <c r="J167" s="10"/>
      <c r="K167" s="15"/>
      <c r="L167" s="15"/>
      <c r="M167" s="15"/>
      <c r="N167" s="8"/>
      <c r="O167" s="10"/>
    </row>
    <row r="168" spans="2:15" ht="12.75">
      <c r="B168" s="10"/>
      <c r="C168" s="10"/>
      <c r="D168" s="23"/>
      <c r="E168" s="10"/>
      <c r="F168" s="10"/>
      <c r="G168" s="8"/>
      <c r="H168" s="15"/>
      <c r="I168" s="10"/>
      <c r="J168" s="10"/>
      <c r="K168" s="15"/>
      <c r="L168" s="15"/>
      <c r="M168" s="15"/>
      <c r="N168" s="8"/>
      <c r="O168" s="10"/>
    </row>
    <row r="169" spans="2:14" ht="12.75">
      <c r="B169" s="10"/>
      <c r="C169" s="7"/>
      <c r="D169" s="24"/>
      <c r="G169" s="5"/>
      <c r="N169" s="3"/>
    </row>
    <row r="170" spans="2:15" ht="12.75">
      <c r="B170" s="10"/>
      <c r="C170" s="7"/>
      <c r="D170" s="24"/>
      <c r="N170" s="3"/>
      <c r="O170" s="10"/>
    </row>
    <row r="171" spans="2:15" ht="12.75">
      <c r="B171" s="10"/>
      <c r="C171" s="7"/>
      <c r="D171" s="24"/>
      <c r="N171" s="3"/>
      <c r="O171" s="10"/>
    </row>
    <row r="172" spans="2:15" ht="12.75">
      <c r="B172" s="10"/>
      <c r="C172" s="10"/>
      <c r="D172" s="13"/>
      <c r="E172" s="10"/>
      <c r="F172" s="10"/>
      <c r="G172" s="8"/>
      <c r="H172" s="15"/>
      <c r="I172" s="10"/>
      <c r="J172" s="10"/>
      <c r="K172" s="15"/>
      <c r="L172" s="15"/>
      <c r="M172" s="15"/>
      <c r="N172" s="8"/>
      <c r="O172" s="10"/>
    </row>
    <row r="173" spans="2:15" ht="12.75">
      <c r="B173" s="10"/>
      <c r="C173" s="10"/>
      <c r="D173" s="13"/>
      <c r="E173" s="10"/>
      <c r="F173" s="10"/>
      <c r="G173" s="8"/>
      <c r="H173" s="15"/>
      <c r="I173" s="10"/>
      <c r="J173" s="10"/>
      <c r="K173" s="15"/>
      <c r="L173" s="15"/>
      <c r="M173" s="15"/>
      <c r="N173" s="8"/>
      <c r="O173" s="10"/>
    </row>
    <row r="174" spans="2:15" ht="12.75">
      <c r="B174" s="10"/>
      <c r="C174" s="10"/>
      <c r="D174" s="13"/>
      <c r="E174" s="10"/>
      <c r="F174" s="10"/>
      <c r="G174" s="8"/>
      <c r="H174" s="15"/>
      <c r="I174" s="10"/>
      <c r="J174" s="10"/>
      <c r="K174" s="15"/>
      <c r="L174" s="15"/>
      <c r="M174" s="15"/>
      <c r="N174" s="8"/>
      <c r="O174" s="10"/>
    </row>
    <row r="175" spans="3:14" ht="12.75">
      <c r="C175" s="10"/>
      <c r="D175" s="13"/>
      <c r="E175" s="10"/>
      <c r="F175" s="10"/>
      <c r="G175" s="8"/>
      <c r="H175" s="15"/>
      <c r="I175" s="10"/>
      <c r="J175" s="10"/>
      <c r="K175" s="15"/>
      <c r="L175" s="15"/>
      <c r="M175" s="15"/>
      <c r="N175" s="8"/>
    </row>
    <row r="176" spans="3:15" ht="12.75">
      <c r="C176" s="10"/>
      <c r="D176" s="13"/>
      <c r="E176" s="10"/>
      <c r="F176" s="10"/>
      <c r="G176" s="8"/>
      <c r="H176" s="15"/>
      <c r="I176" s="10"/>
      <c r="J176" s="10"/>
      <c r="K176" s="15"/>
      <c r="L176" s="15"/>
      <c r="M176" s="15"/>
      <c r="N176" s="8"/>
      <c r="O176" s="10"/>
    </row>
    <row r="177" spans="3:15" ht="12.75">
      <c r="C177" s="10"/>
      <c r="D177" s="13"/>
      <c r="E177" s="10"/>
      <c r="F177" s="10"/>
      <c r="G177" s="8"/>
      <c r="H177" s="15"/>
      <c r="I177" s="10"/>
      <c r="J177" s="10"/>
      <c r="K177" s="15"/>
      <c r="L177" s="15"/>
      <c r="M177" s="15"/>
      <c r="N177" s="8"/>
      <c r="O177" s="10"/>
    </row>
    <row r="178" spans="2:14" ht="12.75">
      <c r="B178" s="10"/>
      <c r="C178" s="10"/>
      <c r="D178" s="23"/>
      <c r="E178" s="10"/>
      <c r="F178" s="10"/>
      <c r="G178" s="8"/>
      <c r="H178" s="15"/>
      <c r="I178" s="10"/>
      <c r="J178" s="10"/>
      <c r="K178" s="15"/>
      <c r="L178" s="15"/>
      <c r="M178" s="15"/>
      <c r="N178" s="8"/>
    </row>
    <row r="179" spans="2:14" ht="12.75">
      <c r="B179" s="10"/>
      <c r="C179" s="7"/>
      <c r="D179" s="24"/>
      <c r="G179" s="5"/>
      <c r="N179" s="3"/>
    </row>
    <row r="180" spans="2:15" ht="12.75">
      <c r="B180" s="10"/>
      <c r="C180" s="7"/>
      <c r="D180" s="24"/>
      <c r="N180" s="3"/>
      <c r="O180" s="10"/>
    </row>
    <row r="181" spans="2:15" ht="12.75">
      <c r="B181" s="10"/>
      <c r="C181" s="7"/>
      <c r="D181" s="24"/>
      <c r="N181" s="3"/>
      <c r="O181" s="10"/>
    </row>
    <row r="182" spans="2:14" ht="12.75">
      <c r="B182" s="10"/>
      <c r="C182" s="6"/>
      <c r="D182" s="2"/>
      <c r="H182" s="17"/>
      <c r="N182" s="3"/>
    </row>
    <row r="183" spans="2:14" ht="12.75">
      <c r="B183" s="10"/>
      <c r="C183" s="9"/>
      <c r="D183" s="13"/>
      <c r="E183" s="10"/>
      <c r="F183" s="10"/>
      <c r="G183" s="8"/>
      <c r="H183" s="15"/>
      <c r="I183" s="10"/>
      <c r="J183" s="10"/>
      <c r="K183" s="15"/>
      <c r="L183" s="15"/>
      <c r="M183" s="15"/>
      <c r="N183" s="8"/>
    </row>
    <row r="184" spans="2:15" ht="12.75">
      <c r="B184" s="10"/>
      <c r="C184" s="6"/>
      <c r="D184" s="11"/>
      <c r="E184" s="6"/>
      <c r="F184" s="6"/>
      <c r="H184" s="17"/>
      <c r="I184" s="6"/>
      <c r="J184" s="6"/>
      <c r="K184" s="17"/>
      <c r="L184" s="17"/>
      <c r="M184" s="17"/>
      <c r="N184" s="12"/>
      <c r="O184" s="10"/>
    </row>
    <row r="185" spans="2:15" ht="12.75">
      <c r="B185" s="10"/>
      <c r="C185" s="6"/>
      <c r="D185" s="2"/>
      <c r="G185" s="5"/>
      <c r="H185" s="17"/>
      <c r="N185" s="3"/>
      <c r="O185" s="10"/>
    </row>
    <row r="186" spans="3:14" ht="12.75">
      <c r="C186" s="6"/>
      <c r="D186" s="24"/>
      <c r="G186" s="5"/>
      <c r="N186" s="3"/>
    </row>
    <row r="187" spans="2:15" s="10" customFormat="1" ht="12.75">
      <c r="B187" s="1"/>
      <c r="C187" s="6"/>
      <c r="D187" s="24"/>
      <c r="E187" s="1"/>
      <c r="F187" s="1"/>
      <c r="G187" s="5"/>
      <c r="H187" s="16"/>
      <c r="I187" s="1"/>
      <c r="J187" s="1"/>
      <c r="K187" s="16"/>
      <c r="L187" s="16"/>
      <c r="M187" s="16"/>
      <c r="N187" s="3"/>
      <c r="O187" s="1"/>
    </row>
    <row r="188" spans="2:15" s="10" customFormat="1" ht="12.75">
      <c r="B188" s="1"/>
      <c r="C188" s="6"/>
      <c r="D188" s="24"/>
      <c r="E188" s="1"/>
      <c r="F188" s="1"/>
      <c r="G188" s="5"/>
      <c r="H188" s="16"/>
      <c r="I188" s="1"/>
      <c r="J188" s="1"/>
      <c r="K188" s="16"/>
      <c r="L188" s="16"/>
      <c r="M188" s="16"/>
      <c r="N188" s="3"/>
      <c r="O188" s="1"/>
    </row>
    <row r="189" spans="2:14" s="10" customFormat="1" ht="12.75">
      <c r="B189" s="1"/>
      <c r="D189" s="13"/>
      <c r="G189" s="8"/>
      <c r="H189" s="15"/>
      <c r="K189" s="15"/>
      <c r="L189" s="15"/>
      <c r="M189" s="15"/>
      <c r="N189" s="8"/>
    </row>
    <row r="190" spans="2:14" s="10" customFormat="1" ht="12.75">
      <c r="B190" s="1"/>
      <c r="D190" s="13"/>
      <c r="G190" s="8"/>
      <c r="H190" s="15"/>
      <c r="K190" s="15"/>
      <c r="L190" s="15"/>
      <c r="M190" s="15"/>
      <c r="N190" s="8"/>
    </row>
    <row r="191" spans="2:14" s="10" customFormat="1" ht="12.75">
      <c r="B191" s="1"/>
      <c r="D191" s="13"/>
      <c r="G191" s="8"/>
      <c r="H191" s="15"/>
      <c r="K191" s="15"/>
      <c r="L191" s="15"/>
      <c r="M191" s="15"/>
      <c r="N191" s="8"/>
    </row>
    <row r="192" spans="2:14" s="10" customFormat="1" ht="12.75">
      <c r="B192" s="9"/>
      <c r="D192" s="13"/>
      <c r="G192" s="8"/>
      <c r="H192" s="15"/>
      <c r="K192" s="15"/>
      <c r="L192" s="15"/>
      <c r="M192" s="15"/>
      <c r="N192" s="8"/>
    </row>
    <row r="193" spans="2:14" s="10" customFormat="1" ht="12.75">
      <c r="B193" s="6"/>
      <c r="D193" s="13"/>
      <c r="G193" s="8"/>
      <c r="H193" s="15"/>
      <c r="K193" s="15"/>
      <c r="L193" s="15"/>
      <c r="M193" s="15"/>
      <c r="N193" s="8"/>
    </row>
    <row r="194" spans="2:14" s="10" customFormat="1" ht="12.75">
      <c r="B194" s="1"/>
      <c r="D194" s="23"/>
      <c r="G194" s="8"/>
      <c r="H194" s="15"/>
      <c r="K194" s="15"/>
      <c r="L194" s="15"/>
      <c r="M194" s="15"/>
      <c r="N194" s="8"/>
    </row>
    <row r="195" spans="2:15" s="10" customFormat="1" ht="12.75">
      <c r="B195" s="1"/>
      <c r="D195" s="23"/>
      <c r="G195" s="8"/>
      <c r="H195" s="15"/>
      <c r="K195" s="15"/>
      <c r="L195" s="15"/>
      <c r="M195" s="15"/>
      <c r="N195" s="8"/>
      <c r="O195"/>
    </row>
    <row r="196" spans="2:15" s="10" customFormat="1" ht="12.75">
      <c r="B196" s="1"/>
      <c r="C196" s="7"/>
      <c r="D196" s="24"/>
      <c r="E196" s="1"/>
      <c r="F196" s="1"/>
      <c r="G196" s="5"/>
      <c r="H196" s="16"/>
      <c r="I196" s="1"/>
      <c r="J196" s="1"/>
      <c r="K196" s="16"/>
      <c r="L196" s="16"/>
      <c r="M196" s="16"/>
      <c r="N196" s="3"/>
      <c r="O196"/>
    </row>
    <row r="197" spans="2:15" s="10" customFormat="1" ht="12.75">
      <c r="B197" s="1"/>
      <c r="C197" s="7"/>
      <c r="D197" s="24"/>
      <c r="E197" s="1"/>
      <c r="F197" s="1"/>
      <c r="G197" s="1"/>
      <c r="H197" s="16"/>
      <c r="I197" s="1"/>
      <c r="J197" s="1"/>
      <c r="K197" s="16"/>
      <c r="L197" s="16"/>
      <c r="M197" s="16"/>
      <c r="N197" s="3"/>
      <c r="O197"/>
    </row>
    <row r="198" spans="2:15" s="10" customFormat="1" ht="12.75">
      <c r="B198" s="1"/>
      <c r="D198" s="24"/>
      <c r="E198" s="1"/>
      <c r="F198" s="1"/>
      <c r="G198" s="1"/>
      <c r="H198" s="16"/>
      <c r="I198" s="1"/>
      <c r="J198" s="1"/>
      <c r="K198" s="16"/>
      <c r="L198" s="16"/>
      <c r="M198" s="16"/>
      <c r="N198" s="3"/>
      <c r="O198"/>
    </row>
    <row r="199" spans="2:15" s="10" customFormat="1" ht="12.75">
      <c r="B199" s="1"/>
      <c r="D199" s="24"/>
      <c r="E199" s="1"/>
      <c r="F199" s="1"/>
      <c r="G199" s="1"/>
      <c r="H199" s="16"/>
      <c r="I199" s="1"/>
      <c r="J199" s="1"/>
      <c r="K199" s="16"/>
      <c r="L199" s="16"/>
      <c r="M199" s="16"/>
      <c r="N199" s="3"/>
      <c r="O199"/>
    </row>
    <row r="200" spans="2:15" s="10" customFormat="1" ht="12.75">
      <c r="B200" s="1"/>
      <c r="D200" s="24"/>
      <c r="E200" s="1"/>
      <c r="F200" s="1"/>
      <c r="G200" s="1"/>
      <c r="H200" s="16"/>
      <c r="I200" s="1"/>
      <c r="J200" s="1"/>
      <c r="K200" s="16"/>
      <c r="L200" s="16"/>
      <c r="M200" s="16"/>
      <c r="N200" s="3"/>
      <c r="O200"/>
    </row>
    <row r="201" ht="12.75">
      <c r="D201" s="16"/>
    </row>
    <row r="202" spans="4:14" ht="12.75">
      <c r="D202" s="16"/>
      <c r="E202"/>
      <c r="F202"/>
      <c r="G202" s="4"/>
      <c r="H202" s="4"/>
      <c r="I202"/>
      <c r="J202"/>
      <c r="K202" s="4"/>
      <c r="L202" s="4"/>
      <c r="M202" s="4"/>
      <c r="N202"/>
    </row>
    <row r="203" spans="2:14" ht="12.75">
      <c r="B203" s="10"/>
      <c r="C203"/>
      <c r="D203" s="16"/>
      <c r="E203"/>
      <c r="F203"/>
      <c r="G203" s="4"/>
      <c r="H203" s="4"/>
      <c r="I203"/>
      <c r="J203"/>
      <c r="K203" s="4"/>
      <c r="L203" s="4"/>
      <c r="M203" s="4"/>
      <c r="N203"/>
    </row>
    <row r="204" spans="2:14" ht="12.75">
      <c r="B204" s="10"/>
      <c r="C204"/>
      <c r="D204" s="16"/>
      <c r="E204"/>
      <c r="F204"/>
      <c r="G204" s="4"/>
      <c r="H204" s="4"/>
      <c r="I204"/>
      <c r="J204"/>
      <c r="K204" s="4"/>
      <c r="L204" s="4"/>
      <c r="M204" s="4"/>
      <c r="N204"/>
    </row>
    <row r="205" spans="2:14" ht="12.75">
      <c r="B205" s="10"/>
      <c r="C205"/>
      <c r="D205" s="16"/>
      <c r="E205"/>
      <c r="F205"/>
      <c r="G205" s="4"/>
      <c r="H205" s="4"/>
      <c r="I205"/>
      <c r="J205"/>
      <c r="K205" s="4"/>
      <c r="L205" s="4"/>
      <c r="M205" s="4"/>
      <c r="N205"/>
    </row>
    <row r="206" spans="2:14" ht="12.75">
      <c r="B206" s="10"/>
      <c r="C206"/>
      <c r="D206" s="25"/>
      <c r="E206"/>
      <c r="F206"/>
      <c r="G206" s="4"/>
      <c r="H206" s="4"/>
      <c r="I206"/>
      <c r="J206"/>
      <c r="K206" s="4"/>
      <c r="L206" s="4"/>
      <c r="M206" s="4"/>
      <c r="N206"/>
    </row>
    <row r="207" spans="2:14" ht="12.75">
      <c r="B207" s="10"/>
      <c r="C207"/>
      <c r="D207" s="16"/>
      <c r="E207"/>
      <c r="F207"/>
      <c r="G207" s="4"/>
      <c r="H207" s="4"/>
      <c r="I207"/>
      <c r="J207"/>
      <c r="K207" s="4"/>
      <c r="L207" s="4"/>
      <c r="M207" s="4"/>
      <c r="N207"/>
    </row>
    <row r="208" spans="2:14" ht="12.75">
      <c r="B208" s="10"/>
      <c r="C208"/>
      <c r="D208" s="16"/>
      <c r="E208"/>
      <c r="F208"/>
      <c r="G208" s="4"/>
      <c r="H208" s="4"/>
      <c r="I208"/>
      <c r="J208"/>
      <c r="K208" s="4"/>
      <c r="L208" s="4"/>
      <c r="M208" s="4"/>
      <c r="N208"/>
    </row>
    <row r="209" spans="2:14" ht="12.75">
      <c r="B209" s="10"/>
      <c r="C209"/>
      <c r="E209"/>
      <c r="F209"/>
      <c r="G209" s="4"/>
      <c r="H209" s="4"/>
      <c r="I209"/>
      <c r="J209"/>
      <c r="K209" s="4"/>
      <c r="L209" s="4"/>
      <c r="M209" s="4"/>
      <c r="N209"/>
    </row>
    <row r="210" spans="3:14" ht="12.75">
      <c r="C210"/>
      <c r="E210"/>
      <c r="F210"/>
      <c r="G210" s="4"/>
      <c r="H210" s="4"/>
      <c r="I210"/>
      <c r="J210"/>
      <c r="K210" s="4"/>
      <c r="L210" s="4"/>
      <c r="M210" s="4"/>
      <c r="N210"/>
    </row>
    <row r="211" spans="3:14" ht="12.75">
      <c r="C211"/>
      <c r="E211"/>
      <c r="F211"/>
      <c r="G211" s="4"/>
      <c r="H211" s="4"/>
      <c r="I211"/>
      <c r="J211"/>
      <c r="K211" s="4"/>
      <c r="L211" s="4"/>
      <c r="M211" s="4"/>
      <c r="N211"/>
    </row>
    <row r="216" spans="17:32" ht="12.75"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</row>
    <row r="217" spans="17:32" ht="12.75"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</row>
    <row r="218" spans="17:32" ht="12.75"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</row>
    <row r="219" spans="2:32" ht="12.75">
      <c r="B219" s="43"/>
      <c r="C219" s="40"/>
      <c r="D219" s="40"/>
      <c r="E219" s="40"/>
      <c r="F219" s="40"/>
      <c r="G219" s="40"/>
      <c r="H219" s="41"/>
      <c r="I219" s="40"/>
      <c r="J219" s="40"/>
      <c r="K219" s="41"/>
      <c r="L219" s="41"/>
      <c r="M219" s="41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2:32" ht="12.75">
      <c r="B220" s="43"/>
      <c r="C220" s="40"/>
      <c r="D220" s="40"/>
      <c r="E220" s="40"/>
      <c r="F220" s="40"/>
      <c r="G220" s="40"/>
      <c r="H220" s="41"/>
      <c r="I220" s="40"/>
      <c r="J220" s="40"/>
      <c r="K220" s="41"/>
      <c r="L220" s="41"/>
      <c r="M220" s="41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</row>
    <row r="221" ht="12.75">
      <c r="B221"/>
    </row>
    <row r="222" ht="12.75">
      <c r="B222"/>
    </row>
    <row r="223" ht="12.75">
      <c r="B223"/>
    </row>
    <row r="224" ht="12.75">
      <c r="B224"/>
    </row>
  </sheetData>
  <printOptions gridLines="1" horizontalCentered="1" verticalCentered="1"/>
  <pageMargins left="0" right="0" top="0" bottom="0" header="0" footer="0"/>
  <pageSetup horizontalDpi="200" verticalDpi="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Wolpow</cp:lastModifiedBy>
  <cp:lastPrinted>2009-02-16T21:27:52Z</cp:lastPrinted>
  <dcterms:created xsi:type="dcterms:W3CDTF">2007-01-30T14:59:38Z</dcterms:created>
  <dcterms:modified xsi:type="dcterms:W3CDTF">2009-03-03T15:42:38Z</dcterms:modified>
  <cp:category/>
  <cp:version/>
  <cp:contentType/>
  <cp:contentStatus/>
</cp:coreProperties>
</file>